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01"/>
  <workbookPr hidePivotFieldList="1" defaultThemeVersion="124226"/>
  <mc:AlternateContent xmlns:mc="http://schemas.openxmlformats.org/markup-compatibility/2006">
    <mc:Choice Requires="x15">
      <x15ac:absPath xmlns:x15ac="http://schemas.microsoft.com/office/spreadsheetml/2010/11/ac" url="C:\Users\Viviana Monroy\Documents\IDEP_Planeación\Indicadores\"/>
    </mc:Choice>
  </mc:AlternateContent>
  <xr:revisionPtr revIDLastSave="0" documentId="13_ncr:1_{C98040C8-170B-4C69-BB03-53987ADEDDAB}" xr6:coauthVersionLast="46" xr6:coauthVersionMax="46" xr10:uidLastSave="{00000000-0000-0000-0000-000000000000}"/>
  <bookViews>
    <workbookView xWindow="-120" yWindow="-120" windowWidth="20730" windowHeight="11160" firstSheet="3" activeTab="3" xr2:uid="{00000000-000D-0000-FFFF-FFFF00000000}"/>
  </bookViews>
  <sheets>
    <sheet name="Semaforo proceso" sheetId="7" state="hidden" r:id="rId1"/>
    <sheet name="PESOS_PORCENTUALES" sheetId="14" state="hidden" r:id="rId2"/>
    <sheet name="Criterio de calificacion" sheetId="13" state="hidden" r:id="rId3"/>
    <sheet name="INDICADORES IDEP 2021" sheetId="15" r:id="rId4"/>
    <sheet name="Hoja2" sheetId="17" state="hidden" r:id="rId5"/>
  </sheets>
  <definedNames>
    <definedName name="_xlnm._FilterDatabase" localSheetId="3" hidden="1">'INDICADORES IDEP 2021'!$A$4:$Z$54</definedName>
    <definedName name="_xlnm.Print_Area" localSheetId="2">'Criterio de calificacion'!$A$1:$I$36</definedName>
    <definedName name="_xlnm.Print_Area" localSheetId="3">'INDICADORES IDEP 2021'!$A$1:$U$52</definedName>
    <definedName name="_xlnm.Print_Area" localSheetId="0">'Semaforo proceso'!$A$24:$F$46</definedName>
    <definedName name="Areas">#REF!</definedName>
    <definedName name="_xlnm.Print_Titles" localSheetId="3">'INDICADORES IDEP 2021'!$1:$4</definedName>
  </definedNames>
  <calcPr calcId="191029"/>
</workbook>
</file>

<file path=xl/calcChain.xml><?xml version="1.0" encoding="utf-8"?>
<calcChain xmlns="http://schemas.openxmlformats.org/spreadsheetml/2006/main">
  <c r="N25" i="15" l="1"/>
  <c r="U24" i="15" l="1"/>
  <c r="U22" i="15"/>
  <c r="U21" i="15"/>
  <c r="U9" i="15"/>
  <c r="U51" i="15" l="1"/>
  <c r="U54" i="15"/>
  <c r="U53" i="15"/>
  <c r="U50" i="15"/>
  <c r="U34" i="15"/>
  <c r="U35" i="15"/>
  <c r="U36" i="15"/>
  <c r="U39" i="15"/>
  <c r="U41" i="15"/>
  <c r="U42" i="15"/>
  <c r="U43" i="15"/>
  <c r="U29" i="15"/>
  <c r="U30" i="15"/>
  <c r="U31" i="15"/>
  <c r="U28" i="15"/>
  <c r="U27" i="15"/>
  <c r="U26" i="15"/>
  <c r="U23" i="15"/>
  <c r="U25" i="15"/>
  <c r="U16" i="15"/>
  <c r="U17" i="15"/>
  <c r="U10" i="15"/>
  <c r="U11" i="15"/>
  <c r="U12" i="15"/>
  <c r="U7" i="15"/>
  <c r="U6" i="15"/>
  <c r="U5" i="15"/>
  <c r="U15" i="15"/>
  <c r="U14" i="15"/>
  <c r="U13" i="15"/>
  <c r="T40" i="15" l="1"/>
  <c r="T13" i="15" l="1"/>
  <c r="T14" i="15"/>
  <c r="T15" i="15"/>
  <c r="T16" i="15"/>
  <c r="T17" i="15"/>
  <c r="T18" i="15"/>
  <c r="T7" i="15"/>
  <c r="T8" i="15"/>
  <c r="T44" i="15" l="1"/>
  <c r="T5" i="15" l="1"/>
  <c r="T6" i="15"/>
  <c r="T9" i="15"/>
  <c r="T10" i="15"/>
  <c r="T11" i="15"/>
  <c r="T12" i="15"/>
  <c r="T19" i="15"/>
  <c r="T20" i="15"/>
  <c r="T21" i="15"/>
  <c r="T22" i="15"/>
  <c r="T23" i="15"/>
  <c r="T24" i="15"/>
  <c r="T25" i="15"/>
  <c r="T26" i="15"/>
  <c r="T27" i="15"/>
  <c r="T28" i="15"/>
  <c r="T29" i="15"/>
  <c r="T30" i="15"/>
  <c r="T31" i="15"/>
  <c r="T32" i="15"/>
  <c r="T33" i="15"/>
  <c r="T34" i="15"/>
  <c r="T35" i="15"/>
  <c r="T36" i="15"/>
  <c r="T37" i="15"/>
  <c r="T38" i="15"/>
  <c r="T39" i="15"/>
  <c r="T41" i="15"/>
  <c r="T42" i="15"/>
  <c r="T43" i="15"/>
  <c r="T45" i="15"/>
  <c r="T46" i="15"/>
  <c r="T47" i="15"/>
  <c r="T48" i="15"/>
  <c r="T50" i="15"/>
  <c r="T51" i="15"/>
  <c r="T53" i="15"/>
  <c r="T54" i="15"/>
  <c r="Y29" i="15" l="1"/>
  <c r="W29" i="15"/>
  <c r="Y50" i="15"/>
  <c r="W50" i="15"/>
  <c r="IW54" i="15" l="1"/>
  <c r="IW53" i="15"/>
  <c r="IW24" i="15"/>
  <c r="IW9" i="15"/>
  <c r="Y12" i="15"/>
  <c r="W12" i="15"/>
  <c r="Y11" i="15"/>
  <c r="W11" i="15"/>
  <c r="Y6" i="15"/>
  <c r="W6" i="15"/>
  <c r="A9" i="17"/>
  <c r="A23" i="17"/>
  <c r="W19" i="15"/>
  <c r="Y19" i="15"/>
  <c r="W22" i="15"/>
  <c r="Y22" i="15"/>
  <c r="W23" i="15"/>
  <c r="Y23" i="15"/>
  <c r="W24" i="15"/>
  <c r="Y24" i="15"/>
  <c r="W26" i="15"/>
  <c r="Y26" i="15"/>
  <c r="W27" i="15"/>
  <c r="Y27" i="15"/>
  <c r="W28" i="15"/>
  <c r="Y28" i="15"/>
  <c r="W30" i="15"/>
  <c r="Y30" i="15"/>
  <c r="W33" i="15"/>
  <c r="Y33" i="15"/>
  <c r="W35" i="15"/>
  <c r="Y35" i="15"/>
  <c r="W36" i="15"/>
  <c r="Y36" i="15"/>
  <c r="W52" i="15"/>
  <c r="Y52" i="15"/>
  <c r="W53" i="15"/>
  <c r="Y53" i="15"/>
  <c r="W54" i="15"/>
  <c r="Y54" i="15"/>
  <c r="C3" i="13"/>
  <c r="E3" i="13" s="1"/>
  <c r="G3" i="13" s="1"/>
  <c r="H3" i="13" s="1"/>
  <c r="D3" i="13"/>
  <c r="F3" i="13"/>
  <c r="C4" i="13"/>
  <c r="E4" i="13" s="1"/>
  <c r="D4" i="13"/>
  <c r="F4" i="13"/>
  <c r="C5" i="13"/>
  <c r="E5" i="13" s="1"/>
  <c r="G5" i="13" s="1"/>
  <c r="D5" i="13"/>
  <c r="F5" i="13"/>
  <c r="C6" i="13"/>
  <c r="E6" i="13"/>
  <c r="G6" i="13" s="1"/>
  <c r="D6" i="13"/>
  <c r="F6" i="13"/>
  <c r="C7" i="13"/>
  <c r="E7" i="13" s="1"/>
  <c r="G7" i="13" s="1"/>
  <c r="D7" i="13"/>
  <c r="F7" i="13"/>
  <c r="C8" i="13"/>
  <c r="E8" i="13"/>
  <c r="G8" i="13" s="1"/>
  <c r="D8" i="13"/>
  <c r="F8" i="13"/>
  <c r="C9" i="13"/>
  <c r="E9" i="13"/>
  <c r="G9" i="13" s="1"/>
  <c r="D9" i="13"/>
  <c r="F9" i="13"/>
  <c r="C10" i="13"/>
  <c r="E10" i="13" s="1"/>
  <c r="D10" i="13"/>
  <c r="F10" i="13"/>
  <c r="C11" i="13"/>
  <c r="E11" i="13" s="1"/>
  <c r="G11" i="13" s="1"/>
  <c r="D11" i="13"/>
  <c r="F11" i="13"/>
  <c r="C12" i="13"/>
  <c r="E12" i="13" s="1"/>
  <c r="D12" i="13"/>
  <c r="F12" i="13"/>
  <c r="C13" i="13"/>
  <c r="E13" i="13" s="1"/>
  <c r="G13" i="13" s="1"/>
  <c r="D13" i="13"/>
  <c r="F13" i="13"/>
  <c r="C14" i="13"/>
  <c r="E14" i="13" s="1"/>
  <c r="G14" i="13" s="1"/>
  <c r="D14" i="13"/>
  <c r="F14" i="13"/>
  <c r="C15" i="13"/>
  <c r="E15" i="13"/>
  <c r="G15" i="13" s="1"/>
  <c r="D15" i="13"/>
  <c r="F15" i="13"/>
  <c r="C16" i="13"/>
  <c r="E16" i="13"/>
  <c r="G16" i="13" s="1"/>
  <c r="D16" i="13"/>
  <c r="F16" i="13"/>
  <c r="C17" i="13"/>
  <c r="E17" i="13"/>
  <c r="G17" i="13" s="1"/>
  <c r="D17" i="13"/>
  <c r="F17" i="13"/>
  <c r="C18" i="13"/>
  <c r="E18" i="13"/>
  <c r="G18" i="13"/>
  <c r="D18" i="13"/>
  <c r="F18" i="13"/>
  <c r="C19" i="13"/>
  <c r="E19" i="13"/>
  <c r="G19" i="13" s="1"/>
  <c r="D19" i="13"/>
  <c r="F19" i="13"/>
  <c r="C4" i="14"/>
  <c r="C6" i="14"/>
  <c r="C8" i="14"/>
  <c r="C9" i="14"/>
  <c r="C18" i="14"/>
  <c r="A20" i="14"/>
  <c r="C32" i="7"/>
  <c r="D32" i="7"/>
  <c r="F32" i="7"/>
  <c r="E32" i="7"/>
  <c r="C33" i="7"/>
  <c r="D33" i="7"/>
  <c r="F33" i="7"/>
  <c r="E33" i="7"/>
  <c r="C34" i="7"/>
  <c r="D34" i="7"/>
  <c r="F34" i="7"/>
  <c r="E34" i="7"/>
  <c r="C35" i="7"/>
  <c r="D35" i="7"/>
  <c r="F35" i="7"/>
  <c r="E35" i="7"/>
  <c r="C36" i="7"/>
  <c r="D36" i="7"/>
  <c r="F36" i="7"/>
  <c r="E36" i="7"/>
  <c r="C37" i="7"/>
  <c r="D37" i="7"/>
  <c r="F37" i="7"/>
  <c r="E37" i="7"/>
  <c r="C38" i="7"/>
  <c r="D38" i="7"/>
  <c r="F38" i="7"/>
  <c r="E38" i="7"/>
  <c r="C39" i="7"/>
  <c r="D39" i="7"/>
  <c r="F39" i="7"/>
  <c r="E39" i="7"/>
  <c r="C40" i="7"/>
  <c r="D40" i="7"/>
  <c r="F40" i="7"/>
  <c r="E40" i="7"/>
  <c r="C41" i="7"/>
  <c r="D41" i="7"/>
  <c r="F41" i="7"/>
  <c r="E41" i="7"/>
  <c r="C42" i="7"/>
  <c r="D42" i="7"/>
  <c r="F42" i="7"/>
  <c r="E42" i="7"/>
  <c r="C43" i="7"/>
  <c r="D43" i="7"/>
  <c r="F43" i="7"/>
  <c r="E43" i="7"/>
  <c r="C44" i="7"/>
  <c r="D44" i="7"/>
  <c r="F44" i="7"/>
  <c r="E44" i="7"/>
  <c r="C45" i="7"/>
  <c r="D45" i="7"/>
  <c r="F45" i="7"/>
  <c r="E45" i="7"/>
  <c r="C46" i="7"/>
  <c r="D46" i="7"/>
  <c r="F46" i="7"/>
  <c r="E46" i="7"/>
  <c r="C47" i="7"/>
  <c r="D47" i="7"/>
  <c r="F47" i="7"/>
  <c r="E47" i="7"/>
  <c r="C48" i="7"/>
  <c r="D48" i="7"/>
  <c r="F48" i="7"/>
  <c r="E48" i="7"/>
  <c r="IW33" i="15"/>
  <c r="G10" i="13" l="1"/>
  <c r="G12" i="13"/>
  <c r="F20" i="13"/>
  <c r="G4" i="13"/>
  <c r="U1" i="15"/>
  <c r="IW12" i="15"/>
  <c r="IW27" i="15"/>
  <c r="IW6" i="15"/>
  <c r="IW23" i="15"/>
  <c r="A7" i="17"/>
  <c r="IW52" i="15"/>
</calcChain>
</file>

<file path=xl/sharedStrings.xml><?xml version="1.0" encoding="utf-8"?>
<sst xmlns="http://schemas.openxmlformats.org/spreadsheetml/2006/main" count="795" uniqueCount="412">
  <si>
    <t>Gestión legal ambiental para el distrito capital</t>
  </si>
  <si>
    <t>Gestión para el desarrollo rural sostenible en el distrito capital</t>
  </si>
  <si>
    <t>Proceso</t>
  </si>
  <si>
    <t>Gestión para el desarrollo de la política Distrital de educación Ambiental</t>
  </si>
  <si>
    <t>f. Fortalecer la comunicación como eje estratégico de la gestión.</t>
  </si>
  <si>
    <t>Control a los factores que impactan la calidad del ambiente urbano</t>
  </si>
  <si>
    <t>Comunicaciones</t>
  </si>
  <si>
    <t>Control del deterioro ambiental en los componentes aire y paisaje.</t>
  </si>
  <si>
    <t>Participación</t>
  </si>
  <si>
    <t>Control e investigación para la conservación de los recursos flora y fauna silvestre</t>
  </si>
  <si>
    <t>Instrumentos de control ambiental a megaproyectos</t>
  </si>
  <si>
    <t>Comunicación transparente al servicio de los Ciudadanos</t>
  </si>
  <si>
    <t>Dirección de Evaluación Control y seguimiento Ambiental</t>
  </si>
  <si>
    <t>Oficina de control ambiental a la gestión de residuos</t>
  </si>
  <si>
    <t>Dirección de planeación y gestión ambiental</t>
  </si>
  <si>
    <t>Oficina de gestión ambiental Territorial</t>
  </si>
  <si>
    <t>Oficina de ecosistemas estratégicos y biodiversidad</t>
  </si>
  <si>
    <t>Subsecretaría</t>
  </si>
  <si>
    <t>Oficina Asesora de planeación corporativa</t>
  </si>
  <si>
    <t>Dirección Legal Ambiental</t>
  </si>
  <si>
    <t>Oficina de Participación Comunitaria</t>
  </si>
  <si>
    <t>Dirección de Gestión Corporativa</t>
  </si>
  <si>
    <t>Oficina de Gestión Contractual</t>
  </si>
  <si>
    <t>Direccionamiento Estratégico</t>
  </si>
  <si>
    <t>Planeación Ambiental</t>
  </si>
  <si>
    <t>Gestión Ambiental y desarrollo rural</t>
  </si>
  <si>
    <t>Evaluación control y seguimiento</t>
  </si>
  <si>
    <t>Educación</t>
  </si>
  <si>
    <t>Recursos Físicos</t>
  </si>
  <si>
    <t>Recursos Informáticos y tecnológicos</t>
  </si>
  <si>
    <t>Jurídica</t>
  </si>
  <si>
    <t>c. Impulsar la ecoeficiencia en el perímetro urbano y rural de la ciudad</t>
  </si>
  <si>
    <t>d. Orientar la transformación del territorio para garantizar la preservación de los recursos naturales</t>
  </si>
  <si>
    <t>f. Dinamizar procesos de participación social para la gestión ambiental local involucrando la participación ciudadana, institucional y comunitaria</t>
  </si>
  <si>
    <t>b. Implementar sistemas de Gestión de calidad y de control interno.</t>
  </si>
  <si>
    <t>c. Establecer sistemas de información oportunos y confiables</t>
  </si>
  <si>
    <t>e. Gestionar los recursos físicos y de infraestructura</t>
  </si>
  <si>
    <t>Oficina de control de emisiones y calidad del aire</t>
  </si>
  <si>
    <t>Oficina de control de calidad y uso del agua</t>
  </si>
  <si>
    <t>Oficina de control de flora y fauna</t>
  </si>
  <si>
    <t>Oficina de ruralidad</t>
  </si>
  <si>
    <t>Oficina de Control  Interno</t>
  </si>
  <si>
    <t>Oficina Financiera</t>
  </si>
  <si>
    <t>a. Velar por la  calidad ambiental para garantizar una ciudad habitable</t>
  </si>
  <si>
    <t>b. Promover el desarrollo sostenible como proyecto colectivo</t>
  </si>
  <si>
    <t>e. Lograr una adecuada  simbiosis urbano regional</t>
  </si>
  <si>
    <t>a. Optimizar la estructura organizacional</t>
  </si>
  <si>
    <t>d. Fortalecer competencias del talento humano</t>
  </si>
  <si>
    <t>Nombre del indicador</t>
  </si>
  <si>
    <t>Sumatoria ICP</t>
  </si>
  <si>
    <t>ICP Promedio</t>
  </si>
  <si>
    <t>Numero Indicadores de proceso</t>
  </si>
  <si>
    <t>Peso Ponderado</t>
  </si>
  <si>
    <t>Procesos de Descentralización y desconcentración del Sector Ambiente en las localidades</t>
  </si>
  <si>
    <t>Talento humano</t>
  </si>
  <si>
    <t>Gestión Ambiental Participativa territorial</t>
  </si>
  <si>
    <t>Manejo ambiental de territorios en riesgo y expansión</t>
  </si>
  <si>
    <t>Planeación y gestión ambiental en el distrito capital</t>
  </si>
  <si>
    <t>Recursos Financieros</t>
  </si>
  <si>
    <t>Conservación de la biodiversidad y  de los ecosistemas en el distrito capital</t>
  </si>
  <si>
    <t>Planeación y Fortalecimiento de la Gestión Institucional</t>
  </si>
  <si>
    <t>Documental</t>
  </si>
  <si>
    <t>Manejo de ecosistemas y áreas protegidas del distrito capital</t>
  </si>
  <si>
    <t>Control y mejora</t>
  </si>
  <si>
    <t>Componente ambiental en la construcción de la región capital</t>
  </si>
  <si>
    <t>Control disciplinario</t>
  </si>
  <si>
    <t>Número Indicadores a evaluar en el mes</t>
  </si>
  <si>
    <t>Resultado de evaluación</t>
  </si>
  <si>
    <t>PROCESO</t>
  </si>
  <si>
    <t>PESO %</t>
  </si>
  <si>
    <t>PLANEACIÓN ESTRATÉGICA</t>
  </si>
  <si>
    <t>GESTIÓN DE LA INFORMACIÓN Y LA COMUNICACIÓN INSTITUCIONAL</t>
  </si>
  <si>
    <t>INVESTIGACIÓN
EDUCATIVA</t>
  </si>
  <si>
    <t>INNOVACIÓN PEDAGÓGICA</t>
  </si>
  <si>
    <t>SISTEMATIZACIÓN DE EXPERIENCIAS DE LAS Y LOS DOCENTES DEL DISTRITO</t>
  </si>
  <si>
    <t>EVALUACIÓN DE POLÍTICAS PÚBLICAS EDUCATIVAS DISTRITALES</t>
  </si>
  <si>
    <t>GESTIÓN DOCUMENTAL</t>
  </si>
  <si>
    <t>GESTIÓN CONTRACTUAL</t>
  </si>
  <si>
    <t>GESTIÓN JURÍDICA</t>
  </si>
  <si>
    <t>ATENCIÓN AL USUARIO</t>
  </si>
  <si>
    <t>GESTIÓN DE RECURSOS FÍSICOS</t>
  </si>
  <si>
    <t>GESTIÓN TECNOLÓGICA</t>
  </si>
  <si>
    <t>GESTIÓN DEL TALENTO HUMANO</t>
  </si>
  <si>
    <t>GESTIÓN FINANCIERA</t>
  </si>
  <si>
    <t>CONTROL INTERNO DISCIPLINARIO</t>
  </si>
  <si>
    <t>SEGUIMIENTO Y CONTROL</t>
  </si>
  <si>
    <t>EVALUACIÓN DE IMPACTOS</t>
  </si>
  <si>
    <t>ESTRATÉGICOS</t>
  </si>
  <si>
    <t>MISIONALES</t>
  </si>
  <si>
    <t>APOYO</t>
  </si>
  <si>
    <t>EVALUACIÓN, SEGUIMIENTO Y CONTROL</t>
  </si>
  <si>
    <t>Autoevaluación de la Gestión</t>
  </si>
  <si>
    <t>Autoevaluación por proceso</t>
  </si>
  <si>
    <t>CRITERIOS</t>
  </si>
  <si>
    <t xml:space="preserve">APORTE A LOS OBJETIVOS </t>
  </si>
  <si>
    <t>Índice de gestión promedio</t>
  </si>
  <si>
    <t>Objetivo</t>
  </si>
  <si>
    <t>Sumatoria Índice de gestión</t>
  </si>
  <si>
    <t>CALIFICACIÓN POR PROCESO</t>
  </si>
  <si>
    <t>Calificación por proceso</t>
  </si>
  <si>
    <t>LIDER DE PROCESO</t>
  </si>
  <si>
    <t>Dirección y Planeación</t>
  </si>
  <si>
    <t>Oficina Asesora de Planeación</t>
  </si>
  <si>
    <t>Estratégico</t>
  </si>
  <si>
    <t>Trimestral</t>
  </si>
  <si>
    <t>Resultado Índice de Gestión</t>
  </si>
  <si>
    <t>Frecuencia de medición</t>
  </si>
  <si>
    <t>Parámetros de referencia</t>
  </si>
  <si>
    <t>Divulgación y Comunicación</t>
  </si>
  <si>
    <t>Subdirección Académica</t>
  </si>
  <si>
    <t>Gestión Documental</t>
  </si>
  <si>
    <t>Gestión Contractual</t>
  </si>
  <si>
    <t>Gestión Jurídica</t>
  </si>
  <si>
    <t>Gestión Financiera</t>
  </si>
  <si>
    <t>Gestión del Talento Humano</t>
  </si>
  <si>
    <t>Gestión Tecnológica</t>
  </si>
  <si>
    <t>Control Interno Disciplinario</t>
  </si>
  <si>
    <t>Misional</t>
  </si>
  <si>
    <t>Apoyo</t>
  </si>
  <si>
    <t>Subdirección Académica / Subdirección Administrativa, Financiera y de Control Disciplinario</t>
  </si>
  <si>
    <t>Subdirección Administrativa, Financiera y de Control Disciplinario</t>
  </si>
  <si>
    <t>Oficina Asesora Jurídica</t>
  </si>
  <si>
    <t>Oficina de Control Interno</t>
  </si>
  <si>
    <t>Eficacia en la atención de solicitudes por mesa de ayuda</t>
  </si>
  <si>
    <t>valor objetivo</t>
  </si>
  <si>
    <t>centro x</t>
  </si>
  <si>
    <t>punto x</t>
  </si>
  <si>
    <t>centro y</t>
  </si>
  <si>
    <t>punto y</t>
  </si>
  <si>
    <t>DIVULGACIÓN Y COMUNICACIÓN</t>
  </si>
  <si>
    <t>Fecha de actualización:</t>
  </si>
  <si>
    <t>Fórmula del indicador:</t>
  </si>
  <si>
    <t>Porcentaje de avance obtenido/Porcentaje de avance esperado *100</t>
  </si>
  <si>
    <t>DIRECCIÓN Y PLANEACIÓN</t>
  </si>
  <si>
    <t>Porcentaje de avance del indicador / Porcentaje acumulado programado para la vigencia * 100</t>
  </si>
  <si>
    <t>+</t>
  </si>
  <si>
    <t xml:space="preserve"> CUADRO DE MANDO INTEGRADO IDEP 2015</t>
  </si>
  <si>
    <t>Mayor a 80%</t>
  </si>
  <si>
    <t>Mayor a 90%</t>
  </si>
  <si>
    <t>I trim.</t>
  </si>
  <si>
    <t>II trim.</t>
  </si>
  <si>
    <t>Forma de acumulación del resultado</t>
  </si>
  <si>
    <t>Promedio</t>
  </si>
  <si>
    <t>Sumatoria</t>
  </si>
  <si>
    <t>III trim.</t>
  </si>
  <si>
    <t>IV trim.</t>
  </si>
  <si>
    <t>Meta
Anual</t>
  </si>
  <si>
    <t>Avance Acumulado</t>
  </si>
  <si>
    <t>ID</t>
  </si>
  <si>
    <t>DIP-01</t>
  </si>
  <si>
    <t>Mejoramiento Integral y Continuo</t>
  </si>
  <si>
    <t>Meta del Período</t>
  </si>
  <si>
    <t>Cumplimiento del Período</t>
  </si>
  <si>
    <t>Corte:</t>
  </si>
  <si>
    <t>GJ-01</t>
  </si>
  <si>
    <t>GT-01</t>
  </si>
  <si>
    <t>GT-02</t>
  </si>
  <si>
    <t>GT-03</t>
  </si>
  <si>
    <t xml:space="preserve">CUMPLIMIENTO PROMEDIO DE GESTIÓN
TOTAL ENTIDAD </t>
  </si>
  <si>
    <t>Atención al Ciudadano</t>
  </si>
  <si>
    <t>Evaluación y Control</t>
  </si>
  <si>
    <t>Investigación y Desarrollo Pedagógico</t>
  </si>
  <si>
    <t>Gestión de Recursos Físicos y Ambiental</t>
  </si>
  <si>
    <t>Evaluación y Mejoramiento</t>
  </si>
  <si>
    <t>EC-01</t>
  </si>
  <si>
    <t xml:space="preserve">Determinar el cumplimiento de las actividades enmarcadas en el Plan Anual de Auditorías aprobado para la vigencia </t>
  </si>
  <si>
    <t>GD-01</t>
  </si>
  <si>
    <t>GF-01</t>
  </si>
  <si>
    <t xml:space="preserve">Porcentaje de ejecución con compromisos del Presupuesto de Inversión </t>
  </si>
  <si>
    <t xml:space="preserve">Medir el porcentaje de ejecución  con compromisos del Presupuesto de Inversión </t>
  </si>
  <si>
    <t>GF-02</t>
  </si>
  <si>
    <t>Porcentaje de ejecución  con compromisos  del Presupuesto de Funcionamiento</t>
  </si>
  <si>
    <t>Medir el porcentaje de ejecución con compromisos del  Presupuesto de Funcionamiento del IDEP para la vigencia actual</t>
  </si>
  <si>
    <t>GF-03</t>
  </si>
  <si>
    <t xml:space="preserve">Porcentaje de giros de reservas presupuestales en la vigencia </t>
  </si>
  <si>
    <t xml:space="preserve">Medir el porcentaje de giros de reservas presupuestales para la vigencia </t>
  </si>
  <si>
    <t>GF-04</t>
  </si>
  <si>
    <t>GF-05</t>
  </si>
  <si>
    <t>GF-06</t>
  </si>
  <si>
    <t>GRF-01</t>
  </si>
  <si>
    <t>GTH-01</t>
  </si>
  <si>
    <t>GTH-02</t>
  </si>
  <si>
    <t>GTH-03</t>
  </si>
  <si>
    <t>Determinar el nivel de cumplimiento del Plan Institucional de Capacitación de la Vigencia</t>
  </si>
  <si>
    <t>MIC-01</t>
  </si>
  <si>
    <t>MIC-02</t>
  </si>
  <si>
    <t>MIC-03</t>
  </si>
  <si>
    <t>Medir la eficacia en la atención de solicitudes a cambios, creaciones o actualizaciones en el SIG</t>
  </si>
  <si>
    <t>GC-01</t>
  </si>
  <si>
    <t>GC-02</t>
  </si>
  <si>
    <t>ACEPTABLE</t>
  </si>
  <si>
    <t>MÍNIMO</t>
  </si>
  <si>
    <t>MÁXIMO</t>
  </si>
  <si>
    <t>Mayor a 95%</t>
  </si>
  <si>
    <t>Entre 80% y 94,9%</t>
  </si>
  <si>
    <t>Menor a 79,9%</t>
  </si>
  <si>
    <t>Mayor a 85%</t>
  </si>
  <si>
    <t>Entre 65% y 84,9%</t>
  </si>
  <si>
    <t>Menor a 64,9%</t>
  </si>
  <si>
    <t>Medir la cantidad de solicitudes de contratación atendidas por la Oficina Asesora Jurídica en el periodo.</t>
  </si>
  <si>
    <t>Entre 70% y 79,9%</t>
  </si>
  <si>
    <t>Menor a 69,9%</t>
  </si>
  <si>
    <t>Mayor a 75%</t>
  </si>
  <si>
    <t>Entre 70% y 74,9%</t>
  </si>
  <si>
    <t>Entre 60% y 74,9%</t>
  </si>
  <si>
    <t>Menor a 59,9%</t>
  </si>
  <si>
    <t>GTH-04</t>
  </si>
  <si>
    <t>GTH-05</t>
  </si>
  <si>
    <t>Entre 60% y 79,9%</t>
  </si>
  <si>
    <t>GTH-06</t>
  </si>
  <si>
    <t>GTH-07</t>
  </si>
  <si>
    <t>GTH-08</t>
  </si>
  <si>
    <t>Igual a 0</t>
  </si>
  <si>
    <t>GTH-10</t>
  </si>
  <si>
    <t>GTH-11</t>
  </si>
  <si>
    <t>GTH-12</t>
  </si>
  <si>
    <t>Menor a 59.9%</t>
  </si>
  <si>
    <t>Entre 60% y 79.9%</t>
  </si>
  <si>
    <t>Entre 60% y 84.9%</t>
  </si>
  <si>
    <t>Entre 70% y 84.9%</t>
  </si>
  <si>
    <t>Menor a 69.9%</t>
  </si>
  <si>
    <t xml:space="preserve">Porcentaje de  ejecución del PAC del periodo (Vigencia y Reserva Presupuestal) </t>
  </si>
  <si>
    <t>Porcentaje de Límite de concentración de recursos en cuentas bancarias del IDEP por entidad financiera (Banco de Bogotá)</t>
  </si>
  <si>
    <t>Medir el valor mínimo de concentración de recursos en el Banco de Bogotá</t>
  </si>
  <si>
    <t>Menor o igual a $0</t>
  </si>
  <si>
    <t>Igual o mayor a $1</t>
  </si>
  <si>
    <t>&lt; 0</t>
  </si>
  <si>
    <t>Porcentaje de Límite de concentración de recursos en cuentas bancarias del IDEP por entidad financiera (Banco Av Villas)</t>
  </si>
  <si>
    <t>GD-03</t>
  </si>
  <si>
    <t>Porcentaje de respuestas de las PQRS  con observaciones de acuerdo a la evaluación de oportunidad, coherencia, claridad y/o calidez de los informes del Sistema Distrital de Quejas y Soluciones</t>
  </si>
  <si>
    <t xml:space="preserve">Porcentaje de las solicitudes radicadas para tramitar procesos de contratación atendidas </t>
  </si>
  <si>
    <t>Porcentaje de actas de liquidación de contratos elaboradas en términos de ley y/o actas terminación de contratos de prestación de servicios y/o apoyo a la gestión</t>
  </si>
  <si>
    <t>Determinar el cumplimiento de los plazos de ley para la publicación de las actas de liquidación de contratos y actas de terminación</t>
  </si>
  <si>
    <t>Cantidad de actividades de socialización y/o capacitación relacionadas con la prevención de procesos disciplinarios realizadas en el periodo</t>
  </si>
  <si>
    <t>Mayor a 1</t>
  </si>
  <si>
    <t>Entre 0 y 1</t>
  </si>
  <si>
    <t>Menor a 1</t>
  </si>
  <si>
    <t>Porcentaje de cumplimiento de las actividades enmarcadas en el Plan anual de auditorias aprobadas para la vigencia</t>
  </si>
  <si>
    <t>Cantidad de seguimientos a producto no conforme.</t>
  </si>
  <si>
    <t>Menor a 80%</t>
  </si>
  <si>
    <t>Porcentaje de Solicitudes de creación, modificación o eliminación de documentos atendidas en el periodo.</t>
  </si>
  <si>
    <t>Entre 80% y 89,9%</t>
  </si>
  <si>
    <t>Mayor a 0,31</t>
  </si>
  <si>
    <t>DIC-03</t>
  </si>
  <si>
    <t>DIC-04</t>
  </si>
  <si>
    <t>Identificar el porcentaje de variación de seguidores que tienen las redes sociales del IDEP  como Facebook, Twitter, Instagram y YouTube para la vigencia 2019   con el fin de mejorar  como  se divulga la información del IDEP a través de estos medios.</t>
  </si>
  <si>
    <t>AC-02</t>
  </si>
  <si>
    <t xml:space="preserve">Numero de consultas virtuales realizadas por los usuarios del Centro de Documentación del IDEP </t>
  </si>
  <si>
    <t xml:space="preserve">Identificar y medir el numero de consultas virtuales realizadas por los usuarios en el Centro de Documentación del IDEP. </t>
  </si>
  <si>
    <t>Conocer qué porcentaje de las solicitudes presentadas por los usuarios internos del IDEP a través de la mesa de ayuda son atendidas y cerradas en el mismo periodo de tiempo e identificar que tipo de solicitud se recibe de manera más recurrente.</t>
  </si>
  <si>
    <t>Cumplimiento de las actividades del plan estratégico de tecnologías de la información y las comunicaciones PETI en la vigencia</t>
  </si>
  <si>
    <t>Medir el nivel de cumplimiento de las actividades definidas en el Plan Estratégico de Tecnologías de la Información y las Comunicaciones para atender las necesidades  tecnológicas del IDEP</t>
  </si>
  <si>
    <t>Cumplimiento de las actividades del plan de seguridad y privacidad de la información en la vigencia.</t>
  </si>
  <si>
    <t>Medir el nivel de cumplimiento de las actividades definidas en el plan de seguridad y privacidad de la información para mantener su integridad, confidencialidad y disponibilidad.</t>
  </si>
  <si>
    <t xml:space="preserve">Mejorar la calidad en términos de coherencia, claridad, calidez y oportunidad de las respuestas a los ciudadanos emitidas por el IDEP y el manejo del Sistema Distrital de Quejas y Soluciones - Bogotá Te Escucha </t>
  </si>
  <si>
    <t>Menor a 20%</t>
  </si>
  <si>
    <t>Entre 20,1% y el 66%</t>
  </si>
  <si>
    <t>Mayor a 66,1%</t>
  </si>
  <si>
    <t xml:space="preserve">Porcentaje de PQRS  atendidos oportunamente </t>
  </si>
  <si>
    <t>Realizar la medición de la oportunidad en los tiempos de respuesta de las PQRS  que formula la ciudadanía y/o partes interesadas</t>
  </si>
  <si>
    <t>Medir el porcentaje de ejecución del PAC en el periodo</t>
  </si>
  <si>
    <t>Mayor a 85,1%</t>
  </si>
  <si>
    <t>Entre 60,1% y 85%</t>
  </si>
  <si>
    <t>Menor a 60%</t>
  </si>
  <si>
    <t>Porcentaje de avance en la ejecución del Plan de adecuación y sostenibilidad del SIG con referente MIPG 2019</t>
  </si>
  <si>
    <t>Medir el cumplimiento de las actividades relacionadas con el plan de mantenimiento Institucional para la vigencia</t>
  </si>
  <si>
    <t>GRF-05</t>
  </si>
  <si>
    <t>Entre 51% y 89,9%</t>
  </si>
  <si>
    <t>Menor a 50,9%</t>
  </si>
  <si>
    <t xml:space="preserve">Porcentaje de Residuos Aprovechables </t>
  </si>
  <si>
    <t>Establecer el porcentaje de residuos aprovechables generados en la Entidad mediante el seguimiento al volumen reportado, con el fin de establecer acciones que incentiven a la segregación en la fuente y a la disminución del uso de materiales no aprovechables</t>
  </si>
  <si>
    <t>Mayor a 36%</t>
  </si>
  <si>
    <t>Entre 30% y 36%</t>
  </si>
  <si>
    <t>Menor a 29,9%</t>
  </si>
  <si>
    <t>Cumplimiento de requisitos de estructura del Sistema de gestión de Seguridad y Salud en el Trabajo - SG SST</t>
  </si>
  <si>
    <t>Verificar la implementación de los requisitos establecidos en el Decreto 1072 de 2015, Capítulo VI y en la Resolución 0312 de 2019, mediante el seguimiento periódico a su implementación, con el fin de garantizar el cumplimiento normativo y la mejora continúa del sistema.</t>
  </si>
  <si>
    <t>Cumplimiento en la ejecución del Plan de Bienestar e incentivos</t>
  </si>
  <si>
    <t>Determinar el avance en el ejecución del Plan de Bienestar e Incentivos en la vigencia</t>
  </si>
  <si>
    <t>Ejecución del Plan Institucional de Capacitación - PIC de la Vigencia</t>
  </si>
  <si>
    <t>Ejecución del Plan de Trabajo Anual del Sistema de Gestión de Seguridad y Salud en el Trabajo SG-SST</t>
  </si>
  <si>
    <t xml:space="preserve">Verificar el cumplimiento de actividades del SG SST programadas mediante el seguimiento trimestral, para garantizar su cumplimiento y establecer las acciones preventivas, correctivas o de mejora pertinentes. </t>
  </si>
  <si>
    <t>Entre 70% y 89,9%</t>
  </si>
  <si>
    <t>Cumplimiento en la notificación de incidentes y reporte de accidentes de trabajo - AT y enfermedades laborales - EL</t>
  </si>
  <si>
    <t>Verificar el cumplimiento de la notificación de incidentes y el reporte de accidentes de trabajo y enfermedades laborales mediante el seguimiento periódico, con el fin de garantizar el cumplimiento normativo y generar las acciones preventivas, correctivas y/o de mejora.</t>
  </si>
  <si>
    <t>Igual a 100%</t>
  </si>
  <si>
    <t>Entre 95% y 99,9%</t>
  </si>
  <si>
    <t>Menor a 94,9%</t>
  </si>
  <si>
    <t>Cumplimiento en la Investigación de incidentes, accidentes de trabajo - AT y enfermedades laborales - EL</t>
  </si>
  <si>
    <t>Verificar el cumplimiento de la investigaciones de incidentes, accidentes de trabajo y enfermedades laborales mediante el seguimiento periódico y la divulgación constante, con el fin de garantizar el cumplimiento normativo y generar las acciones preventivas, correctivas y/o de mejora.</t>
  </si>
  <si>
    <t>Frecuencia de Accidentalidad</t>
  </si>
  <si>
    <t>Medir el número de veces que ocurre un accidente de trabajo en el mes mediante la validación del reporte y la investigación de incidentes y accidentes de trabajo, con el fin de implementar acciones preventivas, correctivas y/o de mejora que permitan evitar su ocurrencia.</t>
  </si>
  <si>
    <t>Mayor a 2,1</t>
  </si>
  <si>
    <t xml:space="preserve">Severidad de accidentalidad </t>
  </si>
  <si>
    <t>Medir el número de días perdidos por accidente de trabajo - AT al mes mediante la validación de las incapacidades médicas, con el fin de implementar acciones preventivas, correctivas y/o de mejora en relación a las condiciones de salud de los trabajadores.</t>
  </si>
  <si>
    <t>Entre 0,1 y 2</t>
  </si>
  <si>
    <t>Proporción de accidentes de trabajo mortales en el año</t>
  </si>
  <si>
    <t>Medir el número de Accidentes de Trabajo - AT  mortales en el año mediante el seguimiento al reporte e investigación de accidentes, con el fin de implementar las acciones preventivas, correctivas y de mejora necesarias.</t>
  </si>
  <si>
    <t>N/A</t>
  </si>
  <si>
    <t>Prevalencia de la Enfermedad Laboral</t>
  </si>
  <si>
    <t>Determinar el número de casos de enfermedad laboral presentes en los funcionarios del IDEP en un periodo de tiempo, mediante el seguimiento al reporte y a la calificación de enfermedades laborales, con el fin de establecer e implementar las acciones necesarias para prevenir su ocurrencia en los trabajadores</t>
  </si>
  <si>
    <t>Incidencia de la Enfermedad Laboral</t>
  </si>
  <si>
    <t>Determinar el  número de casos nuevos de una enfermedad laboral en la población de trabajadores del IDEP en un período de tiempo, mediante el seguimiento al reporte y a la calificación de enfermedades laborales, con el fin de establecer e implementar las acciones necesarias para prevenir su ocurrencia en los trabajadores</t>
  </si>
  <si>
    <t>Entre 0,1 y 1</t>
  </si>
  <si>
    <t>Ausentismo por causa médica</t>
  </si>
  <si>
    <t xml:space="preserve">Determinar el porcentaje de ausentismo por incapacidad médica mediante el seguimiento a las incapacidades por causas laborales o comunes, con el fin de analizar los casos y formular las acciones preventivas, correctivas y/o de mejora que permitan mejora las condiciones de salud y trabajo. </t>
  </si>
  <si>
    <t>GTH-13</t>
  </si>
  <si>
    <t>Verificar el cumplimiento de las acciones preventivas, correctivas y/o de mejora formuladas en atención a No conformidades, hallazgos y observaciones producto de  Auditoría anual,  autoevaluación del SG SST, investigación de accidentes, inspecciones de seguridad, entre otras fuentes, mediante la evaluación de su implementación, con el fin de garantizar la mejora continua del sistema.</t>
  </si>
  <si>
    <t>Mayor al 90%</t>
  </si>
  <si>
    <t>Mayor a 79,9%</t>
  </si>
  <si>
    <t>GF-07</t>
  </si>
  <si>
    <t>Porcentaje de cumplimiento en el reporte de información trimestral</t>
  </si>
  <si>
    <t>Medir el cumplimiento en el reporte de información trimestral con destino a la Contaduría General de la Nación - CGN, mediante la presentación oportuna de los reportes e informes requeridos por dicha entidad a través del aplicativo CHIP, a fin de dar cumplimiento a la Resolución 706 de 2016,</t>
  </si>
  <si>
    <t>Entre 90% y 94,9%</t>
  </si>
  <si>
    <t>Menor a 89,9%</t>
  </si>
  <si>
    <t>Medir el avance en la ejecución del Plan Institucional de archivos - PINAR para la vigencia 2020.</t>
  </si>
  <si>
    <t xml:space="preserve">Número de actividades del Cumplimiento al Plan de Mantenimiento preventivo y/o Correctivo ejecutadas en el período </t>
  </si>
  <si>
    <t>Medir la cantidad de actividades realizadas oportunamente relacionadas con la prevención del inicio de procesos disciplinarios a funcionarios de la entidad, incluidas en el Plan de gestión de la integridad 2020</t>
  </si>
  <si>
    <t>Evaluación del SG SST</t>
  </si>
  <si>
    <t>Evaluar el cumplimiento de los estándares mínimos aplicables a la Entidad, mediante la aplicación de la matriz establecida en la Resolución 0312 de 2019, con el fin de hacer seguimiento a la implementación del SG SST y establecer acciones de mejora, preventivas o correctivas.</t>
  </si>
  <si>
    <t>Menor a 69%</t>
  </si>
  <si>
    <t>Evaluación de las condiciones de salud de los Servidores Públicos</t>
  </si>
  <si>
    <t>Gestionar el desarrollo integral del personal vinculado a la Entidad, a través de la administración del talento humano y la prevención de incidentes y accidentes de trabajo y de enfermedades laborales, para contribuir al logro de los objetivos institucionales y al bienestar de sus servidores.</t>
  </si>
  <si>
    <t>Mayor a 99,9%</t>
  </si>
  <si>
    <t>Entre 90% y 99%</t>
  </si>
  <si>
    <t>Mayor a 99,1%</t>
  </si>
  <si>
    <t>Menor a 89%</t>
  </si>
  <si>
    <t>GTH-9</t>
  </si>
  <si>
    <t>Evaluación de las acciones preventivas, correctivas y de mejora del SG SST</t>
  </si>
  <si>
    <t>GTH-14</t>
  </si>
  <si>
    <t>GTH-15</t>
  </si>
  <si>
    <t>Mayor a 8,1%</t>
  </si>
  <si>
    <t>Entre 3,1% y 8%</t>
  </si>
  <si>
    <t>Menor al 3%</t>
  </si>
  <si>
    <t>Menor a 74,9%</t>
  </si>
  <si>
    <t>Entre 75% y el 99,8%</t>
  </si>
  <si>
    <t>Realizar correcta y oportunamente los seguimientos a la generación y medidas correspondientes a producto no conforme, de acuerdo a lo descrito en el procedimiento PRO-MIC-03-02 Producto no conforme.</t>
  </si>
  <si>
    <t xml:space="preserve">Porcentaje de cumplimiento del plan estratégico institucional        </t>
  </si>
  <si>
    <t xml:space="preserve">Medir el avance de cumplimiento de las actividades de las  metas del Plan de Desarrollo definidas en el Plan Estratégico PEDI </t>
  </si>
  <si>
    <t>Medir el avance en la ejecución de los planes establecidos por cada una de las políticas de MIPG para la vigencia 2019</t>
  </si>
  <si>
    <t>Mayor a 40001</t>
  </si>
  <si>
    <t>Entre 20001 y 40000</t>
  </si>
  <si>
    <t>Menor a 20000</t>
  </si>
  <si>
    <t>Menor a 0,25</t>
  </si>
  <si>
    <t>Menor a 25%</t>
  </si>
  <si>
    <t>CID-03</t>
  </si>
  <si>
    <t xml:space="preserve">Anual </t>
  </si>
  <si>
    <t xml:space="preserve">Avance en las  investigaciones socioeducativas  en el marco del ODS 4 </t>
  </si>
  <si>
    <t>Avance en las investigaciones para optimizar la gestión de la información y el conocimiento de los procesos de seguimiento a la política sectorial</t>
  </si>
  <si>
    <t xml:space="preserve">Avance en la estrategia para aumentar el nivel de transferencia del conocimiento producido por el IDEP </t>
  </si>
  <si>
    <t>Avance en la estrategia de promoción y apoyo a colectivos, redes, y docentes investigadores e innovadores de los colegios públicos de Bogotá</t>
  </si>
  <si>
    <t>Avance en la estrategia de desarrollo pedagógico permanente  y situada, para la investigación, la innovación y la sistematización de las prácticas con  enfoque territorial</t>
  </si>
  <si>
    <t xml:space="preserve">Cantidad de Docentes y agentes educativos  de  las  estrategias de desarrollo pedagógico permanente  y situada y la promoción y apoyo a colectivos, redes, y docentes investigadores e innovadores de los colegios públicos de Bogotá. </t>
  </si>
  <si>
    <t>Avance en la estrategia de  socialización, divulgación  y gestión del conocimiento derivado de las investigaciones y publicaciones del IDEP</t>
  </si>
  <si>
    <t>Cantidad de publicaciones realizadas en el desarrollo de la estrategia de socialización, divulgación  y gestión del conocimiento</t>
  </si>
  <si>
    <t>Medir el avance  en el desarrollo de la estrategia de  socialización, divulgación  y gestión del conocimiento derivado de las investigaciones y publicaciones del IDEP, para  dar conocer el material producido por el IDEP, mediante las  producciones como publicaciones, libros, la Revista Educación y Ciudad, Repositorios, Podcasts, Magazín Aula Urbana, IDEP-RED</t>
  </si>
  <si>
    <t>Conocer la cantidad de publicaciones realizadas en el desarrollo de la estrategia de socialización, divulgación  y gestión del conocimiento derivado de las investigaciones y publicaciones del IDEP y de los docentes del Distrito,  mediante las  producciones  como:  libros, la Revista Educación y Ciudad, Repositorios, Podcasts, Magazín Aula Urbana, y /o  IDEP-RED. Con el fin de  comunicar,  divulgar y gestionar el conocimiento del IDEP.</t>
  </si>
  <si>
    <t>Menor a 0,30</t>
  </si>
  <si>
    <t>Entre 0,31 y 0,45</t>
  </si>
  <si>
    <t>IDP-05</t>
  </si>
  <si>
    <t>IDP-06</t>
  </si>
  <si>
    <t xml:space="preserve">Medir el avance  de las  investigaciones socioeducativas para contribuir al cumplimiento de las metas sectoriales de cierre de brechas y de transformación pedagógica en el marco del ODS 4 </t>
  </si>
  <si>
    <t>Medir el avance  de las investigaciones para optimizar la gestión de la información y el conocimiento producido a través de los procesos de seguimiento a la política sectorial para su uso y apropiación por parte de los grupos de interés</t>
  </si>
  <si>
    <t>Medir el avance   en el desarrollo de la estrategia para aumentar el nivel de transferencia del conocimiento producido por el IDEP al campo educativo y del sector mediante actividades  de circulación y reconocimiento en la comunidad académica y cientifica - Hacia el reconocimiento en el sector-.</t>
  </si>
  <si>
    <t>Medir el avance  en el desarrollo de la estrategia articulada de promoción y apoyo a colectivos, redes, y docentes investigadores e innovadores de los colegios públicos de Bogotá, para promover las innovaciones educativas producto de los proyectos institucionales o locales como alternativa para el mejoramiento de la práctica pedagógica.</t>
  </si>
  <si>
    <t xml:space="preserve">Medir el avance  en el desarrollo de la estrategia de desarrollo pedagógico permanente  y situada, para la investigación, la innovación y la sistematización de las prácticas con  enfoque territorial, mediante acompañamiento situado , docentes inspiradores, mentoría  y comunidades de practica. </t>
  </si>
  <si>
    <t>Conocer la cantidad de Docentes y/o agentes educativos  beneficiados  de  las  estrategias de desarrollo pedagógico permanente  y situada y la promoción y apoyo a colectivos, redes, y docentes investigadores e innovadores de los colegios públicos de Bogotá, para la para la investigación, la innovación y la sistematización de las prácticas con  enfoque territorial y para promover las innovaciones educativas producto de los proyectos institucionales o locales como alternativa para el mejoramiento de la práctica pedagógica.</t>
  </si>
  <si>
    <t>Menor a 0,20</t>
  </si>
  <si>
    <t>Entre 0,21 y 0,30</t>
  </si>
  <si>
    <t>Mayor a 0,46</t>
  </si>
  <si>
    <t>Entre 101 y el 200</t>
  </si>
  <si>
    <t>Mayor a 201</t>
  </si>
  <si>
    <t>Entre 70% y 89%</t>
  </si>
  <si>
    <t>Entre 1,51 y 2,50</t>
  </si>
  <si>
    <t>Menor a 1,50</t>
  </si>
  <si>
    <t>Mayor a 2,51</t>
  </si>
  <si>
    <t>Mayor a 0,41</t>
  </si>
  <si>
    <t>Entre 0,21 y 0,40</t>
  </si>
  <si>
    <t>Entre 0,26 y 0,46</t>
  </si>
  <si>
    <t>Mayor a 0,47</t>
  </si>
  <si>
    <t>Menor a 300</t>
  </si>
  <si>
    <t>Entre 301 y 600</t>
  </si>
  <si>
    <t>Mayor a 601</t>
  </si>
  <si>
    <t>Mayor a 15</t>
  </si>
  <si>
    <t xml:space="preserve">TIPO  DE PROCESO </t>
  </si>
  <si>
    <t xml:space="preserve">TIPO DE INDICADOR </t>
  </si>
  <si>
    <t xml:space="preserve">Eficacia </t>
  </si>
  <si>
    <t>CUADRO DE MANDO INTEGRAL - CMI
INSTITUTO PARA LA INVESTIGACIÓN EDUCATIVA Y EL DESARROLLO PEDAGÓGICO - IDEP
INDICADORES 2021</t>
  </si>
  <si>
    <t>Eficiencia</t>
  </si>
  <si>
    <t>Efectividad</t>
  </si>
  <si>
    <t>GD-04</t>
  </si>
  <si>
    <t>Porcentaje de ejecución de el Plan Institucional de archivos - PINAR para la vigencia 2021.</t>
  </si>
  <si>
    <t>DIC-01</t>
  </si>
  <si>
    <t>Mayor a 8%</t>
  </si>
  <si>
    <t>Entre 5,1% y 7,90%</t>
  </si>
  <si>
    <t>Menor a 5%</t>
  </si>
  <si>
    <t xml:space="preserve"> Impacto en medios de comunicación externos </t>
  </si>
  <si>
    <t>Identificar la cantidad de publicaciones de información del IDEP en medios  de comunicación externos como radio, televisión, internet , académicos y/o  comentarios en otros medios,  con el fin de conocer  el impacto  de la  divulgación de la información del IDEP a través de estos medios.</t>
  </si>
  <si>
    <t>Mayor a 6</t>
  </si>
  <si>
    <t>Entre 3 y 5,99</t>
  </si>
  <si>
    <t>Menor a 3</t>
  </si>
  <si>
    <t>Mayor a 0,79</t>
  </si>
  <si>
    <t>Entre 0,5 y 0,79</t>
  </si>
  <si>
    <t>Menor a 0,50</t>
  </si>
  <si>
    <t>Entre 8 y 14,99</t>
  </si>
  <si>
    <t>Menor a 8</t>
  </si>
  <si>
    <t>IDP-01</t>
  </si>
  <si>
    <t>IDP-02</t>
  </si>
  <si>
    <t>IDP-03</t>
  </si>
  <si>
    <t>IDP-04</t>
  </si>
  <si>
    <t>DIC-02</t>
  </si>
  <si>
    <t>Marzo 30 de 2021</t>
  </si>
  <si>
    <t xml:space="preserve">Porcentaje de variación de seguidores de las redes sociales institucionales del IDEP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</si>
</sst>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1" formatCode="_-* #,##0_-;\-* #,##0_-;_-* &quot;-&quot;_-;_-@_-"/>
    <numFmt numFmtId="164" formatCode="_-* #,##0.00\ &quot;€&quot;_-;\-* #,##0.00\ &quot;€&quot;_-;_-* &quot;-&quot;??\ &quot;€&quot;_-;_-@_-"/>
    <numFmt numFmtId="165" formatCode="_ * #,##0.00_ ;_ * \-#,##0.00_ ;_ * &quot;-&quot;??_ ;_ @_ "/>
    <numFmt numFmtId="166" formatCode="[$-240A]d&quot; de &quot;mmmm&quot; de &quot;yyyy;@"/>
    <numFmt numFmtId="167" formatCode="0.0%"/>
    <numFmt numFmtId="168" formatCode="0.0"/>
    <numFmt numFmtId="169" formatCode="_ [$€-2]\ * #,##0.00_ ;_ [$€-2]\ * \-#,##0.00_ ;_ [$€-2]\ * &quot;-&quot;??_ "/>
    <numFmt numFmtId="170" formatCode="_ * #,##0_ ;_ * \-#,##0_ ;_ * &quot;-&quot;??_ ;_ @_ "/>
    <numFmt numFmtId="171" formatCode="[$-1540A]dd\-mmm\-yy;@"/>
    <numFmt numFmtId="172" formatCode="&quot;$&quot;\ #,##0.00"/>
  </numFmts>
  <fonts count="56" x14ac:knownFonts="1">
    <font>
      <sz val="10"/>
      <name val="Arial"/>
    </font>
    <font>
      <sz val="10"/>
      <name val="Arial"/>
      <family val="2"/>
    </font>
    <font>
      <sz val="8"/>
      <name val="Arial"/>
      <family val="2"/>
    </font>
    <font>
      <b/>
      <sz val="10"/>
      <name val="Arial"/>
      <family val="2"/>
    </font>
    <font>
      <sz val="10"/>
      <name val="Arial"/>
      <family val="2"/>
    </font>
    <font>
      <sz val="10"/>
      <name val="Bookman Old Style"/>
      <family val="1"/>
    </font>
    <font>
      <sz val="6"/>
      <name val="Arial"/>
      <family val="2"/>
    </font>
    <font>
      <b/>
      <sz val="11"/>
      <name val="Calibri"/>
      <family val="2"/>
    </font>
    <font>
      <sz val="11"/>
      <name val="Calibri"/>
      <family val="2"/>
    </font>
    <font>
      <b/>
      <sz val="14"/>
      <name val="Calibri"/>
      <family val="2"/>
    </font>
    <font>
      <sz val="14"/>
      <name val="Calibri"/>
      <family val="2"/>
    </font>
    <font>
      <b/>
      <sz val="12"/>
      <name val="Calibri"/>
      <family val="2"/>
    </font>
    <font>
      <sz val="10"/>
      <name val="Arial"/>
      <family val="2"/>
    </font>
    <font>
      <sz val="10"/>
      <name val="Arial"/>
      <family val="2"/>
    </font>
    <font>
      <sz val="11"/>
      <color indexed="8"/>
      <name val="Calibri"/>
      <family val="2"/>
    </font>
    <font>
      <sz val="10"/>
      <name val="Arial"/>
      <family val="2"/>
    </font>
    <font>
      <sz val="10"/>
      <name val="Arial"/>
      <family val="2"/>
    </font>
    <font>
      <sz val="10"/>
      <name val="Arial"/>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name val="Century Gothic"/>
      <family val="2"/>
    </font>
    <font>
      <b/>
      <sz val="10"/>
      <color indexed="62"/>
      <name val="Arial"/>
      <family val="2"/>
    </font>
    <font>
      <sz val="8"/>
      <name val="Arial"/>
      <family val="2"/>
    </font>
    <font>
      <b/>
      <sz val="9"/>
      <name val="Arial"/>
      <family val="2"/>
    </font>
    <font>
      <sz val="9"/>
      <name val="Arial"/>
      <family val="2"/>
    </font>
    <font>
      <sz val="9"/>
      <name val="Calibri"/>
      <family val="2"/>
    </font>
    <font>
      <b/>
      <sz val="9"/>
      <name val="Calibri"/>
      <family val="2"/>
    </font>
    <font>
      <i/>
      <sz val="9"/>
      <color indexed="13"/>
      <name val="Calibri"/>
      <family val="2"/>
    </font>
    <font>
      <b/>
      <sz val="9"/>
      <name val="Century Gothic"/>
      <family val="2"/>
    </font>
    <font>
      <b/>
      <sz val="14"/>
      <name val="Arial"/>
      <family val="2"/>
    </font>
    <font>
      <b/>
      <sz val="16"/>
      <name val="Arial"/>
      <family val="2"/>
    </font>
    <font>
      <sz val="10"/>
      <name val="Arial"/>
      <family val="2"/>
    </font>
    <font>
      <b/>
      <sz val="8"/>
      <color indexed="62"/>
      <name val="Arial"/>
      <family val="2"/>
    </font>
    <font>
      <b/>
      <sz val="20"/>
      <name val="Arial"/>
      <family val="2"/>
    </font>
    <font>
      <sz val="10"/>
      <name val="Arial"/>
      <family val="2"/>
    </font>
    <font>
      <sz val="10"/>
      <name val="Arial"/>
      <family val="2"/>
    </font>
    <font>
      <b/>
      <sz val="12"/>
      <name val="Arial"/>
      <family val="2"/>
    </font>
    <font>
      <sz val="11"/>
      <color theme="1"/>
      <name val="Calibri"/>
      <family val="2"/>
      <scheme val="minor"/>
    </font>
    <font>
      <u/>
      <sz val="10"/>
      <color theme="10"/>
      <name val="Arial"/>
      <family val="2"/>
    </font>
    <font>
      <b/>
      <sz val="14"/>
      <color theme="3"/>
      <name val="Arial"/>
      <family val="2"/>
    </font>
    <font>
      <b/>
      <sz val="10"/>
      <color theme="3"/>
      <name val="Arial"/>
      <family val="2"/>
    </font>
    <font>
      <b/>
      <sz val="12"/>
      <color rgb="FF000000"/>
      <name val="Arial"/>
      <family val="2"/>
    </font>
    <font>
      <sz val="10"/>
      <name val="Arial"/>
      <family val="2"/>
    </font>
    <font>
      <sz val="8"/>
      <name val="Arial"/>
      <family val="2"/>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6"/>
      </patternFill>
    </fill>
    <fill>
      <patternFill patternType="solid">
        <fgColor indexed="9"/>
        <bgColor indexed="64"/>
      </patternFill>
    </fill>
    <fill>
      <patternFill patternType="solid">
        <fgColor indexed="22"/>
        <bgColor indexed="64"/>
      </patternFill>
    </fill>
    <fill>
      <patternFill patternType="solid">
        <fgColor indexed="40"/>
        <bgColor indexed="64"/>
      </patternFill>
    </fill>
    <fill>
      <patternFill patternType="solid">
        <fgColor indexed="48"/>
        <bgColor indexed="64"/>
      </patternFill>
    </fill>
    <fill>
      <patternFill patternType="solid">
        <fgColor indexed="55"/>
        <bgColor indexed="64"/>
      </patternFill>
    </fill>
    <fill>
      <patternFill patternType="solid">
        <fgColor indexed="30"/>
        <bgColor indexed="64"/>
      </patternFill>
    </fill>
    <fill>
      <patternFill patternType="solid">
        <fgColor rgb="FFFFFF00"/>
        <bgColor indexed="64"/>
      </patternFill>
    </fill>
    <fill>
      <patternFill patternType="solid">
        <fgColor theme="0"/>
        <bgColor indexed="64"/>
      </patternFill>
    </fill>
    <fill>
      <patternFill patternType="solid">
        <fgColor rgb="FFFF0000"/>
        <bgColor indexed="64"/>
      </patternFill>
    </fill>
    <fill>
      <patternFill patternType="solid">
        <fgColor rgb="FF92D050"/>
        <bgColor indexed="64"/>
      </patternFill>
    </fill>
    <fill>
      <patternFill patternType="solid">
        <fgColor theme="4" tint="0.39997558519241921"/>
        <bgColor indexed="64"/>
      </patternFill>
    </fill>
  </fills>
  <borders count="3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ck">
        <color indexed="64"/>
      </right>
      <top style="medium">
        <color indexed="64"/>
      </top>
      <bottom style="medium">
        <color indexed="64"/>
      </bottom>
      <diagonal/>
    </border>
    <border>
      <left/>
      <right/>
      <top style="thin">
        <color indexed="64"/>
      </top>
      <bottom style="thin">
        <color indexed="64"/>
      </bottom>
      <diagonal/>
    </border>
    <border>
      <left style="thick">
        <color indexed="64"/>
      </left>
      <right/>
      <top style="medium">
        <color indexed="64"/>
      </top>
      <bottom style="medium">
        <color indexed="64"/>
      </bottom>
      <diagonal/>
    </border>
  </borders>
  <cellStyleXfs count="769">
    <xf numFmtId="0" fontId="0" fillId="0" borderId="0"/>
    <xf numFmtId="0" fontId="14" fillId="2" borderId="0" applyNumberFormat="0" applyBorder="0" applyAlignment="0" applyProtection="0"/>
    <xf numFmtId="0" fontId="14" fillId="3" borderId="0" applyNumberFormat="0" applyBorder="0" applyAlignment="0" applyProtection="0"/>
    <xf numFmtId="0" fontId="14" fillId="4" borderId="0" applyNumberFormat="0" applyBorder="0" applyAlignment="0" applyProtection="0"/>
    <xf numFmtId="0" fontId="14" fillId="5" borderId="0" applyNumberFormat="0" applyBorder="0" applyAlignment="0" applyProtection="0"/>
    <xf numFmtId="0" fontId="14" fillId="6" borderId="0" applyNumberFormat="0" applyBorder="0" applyAlignment="0" applyProtection="0"/>
    <xf numFmtId="0" fontId="14" fillId="7" borderId="0" applyNumberFormat="0" applyBorder="0" applyAlignment="0" applyProtection="0"/>
    <xf numFmtId="0" fontId="14" fillId="8" borderId="0" applyNumberFormat="0" applyBorder="0" applyAlignment="0" applyProtection="0"/>
    <xf numFmtId="0" fontId="14" fillId="9" borderId="0" applyNumberFormat="0" applyBorder="0" applyAlignment="0" applyProtection="0"/>
    <xf numFmtId="0" fontId="14" fillId="10" borderId="0" applyNumberFormat="0" applyBorder="0" applyAlignment="0" applyProtection="0"/>
    <xf numFmtId="0" fontId="14" fillId="5" borderId="0" applyNumberFormat="0" applyBorder="0" applyAlignment="0" applyProtection="0"/>
    <xf numFmtId="0" fontId="14" fillId="8" borderId="0" applyNumberFormat="0" applyBorder="0" applyAlignment="0" applyProtection="0"/>
    <xf numFmtId="0" fontId="14" fillId="11" borderId="0" applyNumberFormat="0" applyBorder="0" applyAlignment="0" applyProtection="0"/>
    <xf numFmtId="0" fontId="18" fillId="12" borderId="0" applyNumberFormat="0" applyBorder="0" applyAlignment="0" applyProtection="0"/>
    <xf numFmtId="0" fontId="18" fillId="9" borderId="0" applyNumberFormat="0" applyBorder="0" applyAlignment="0" applyProtection="0"/>
    <xf numFmtId="0" fontId="18" fillId="10" borderId="0" applyNumberFormat="0" applyBorder="0" applyAlignment="0" applyProtection="0"/>
    <xf numFmtId="0" fontId="18" fillId="13" borderId="0" applyNumberFormat="0" applyBorder="0" applyAlignment="0" applyProtection="0"/>
    <xf numFmtId="0" fontId="18" fillId="14" borderId="0" applyNumberFormat="0" applyBorder="0" applyAlignment="0" applyProtection="0"/>
    <xf numFmtId="0" fontId="18" fillId="15" borderId="0" applyNumberFormat="0" applyBorder="0" applyAlignment="0" applyProtection="0"/>
    <xf numFmtId="0" fontId="18" fillId="16" borderId="0" applyNumberFormat="0" applyBorder="0" applyAlignment="0" applyProtection="0"/>
    <xf numFmtId="0" fontId="18" fillId="17" borderId="0" applyNumberFormat="0" applyBorder="0" applyAlignment="0" applyProtection="0"/>
    <xf numFmtId="0" fontId="18" fillId="18" borderId="0" applyNumberFormat="0" applyBorder="0" applyAlignment="0" applyProtection="0"/>
    <xf numFmtId="0" fontId="18" fillId="13" borderId="0" applyNumberFormat="0" applyBorder="0" applyAlignment="0" applyProtection="0"/>
    <xf numFmtId="0" fontId="18" fillId="14" borderId="0" applyNumberFormat="0" applyBorder="0" applyAlignment="0" applyProtection="0"/>
    <xf numFmtId="0" fontId="18" fillId="19" borderId="0" applyNumberFormat="0" applyBorder="0" applyAlignment="0" applyProtection="0"/>
    <xf numFmtId="0" fontId="25" fillId="3" borderId="0" applyNumberFormat="0" applyBorder="0" applyAlignment="0" applyProtection="0"/>
    <xf numFmtId="0" fontId="20" fillId="20" borderId="1" applyNumberFormat="0" applyAlignment="0" applyProtection="0"/>
    <xf numFmtId="0" fontId="21" fillId="21" borderId="2" applyNumberFormat="0" applyAlignment="0" applyProtection="0"/>
    <xf numFmtId="165" fontId="4" fillId="0" borderId="0" applyFont="0" applyFill="0" applyBorder="0" applyAlignment="0" applyProtection="0"/>
    <xf numFmtId="169" fontId="1"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0" fontId="28" fillId="0" borderId="0" applyNumberFormat="0" applyFill="0" applyBorder="0" applyAlignment="0" applyProtection="0"/>
    <xf numFmtId="0" fontId="19" fillId="4" borderId="0" applyNumberFormat="0" applyBorder="0" applyAlignment="0" applyProtection="0"/>
    <xf numFmtId="0" fontId="30" fillId="0" borderId="4" applyNumberFormat="0" applyFill="0" applyAlignment="0" applyProtection="0"/>
    <xf numFmtId="0" fontId="31" fillId="0" borderId="5" applyNumberFormat="0" applyFill="0" applyAlignment="0" applyProtection="0"/>
    <xf numFmtId="0" fontId="23" fillId="0" borderId="6" applyNumberFormat="0" applyFill="0" applyAlignment="0" applyProtection="0"/>
    <xf numFmtId="0" fontId="23" fillId="0" borderId="0" applyNumberFormat="0" applyFill="0" applyBorder="0" applyAlignment="0" applyProtection="0"/>
    <xf numFmtId="0" fontId="50" fillId="0" borderId="0" applyNumberFormat="0" applyFill="0" applyBorder="0" applyAlignment="0" applyProtection="0">
      <alignment vertical="top"/>
      <protection locked="0"/>
    </xf>
    <xf numFmtId="0" fontId="24" fillId="7" borderId="1" applyNumberFormat="0" applyAlignment="0" applyProtection="0"/>
    <xf numFmtId="0" fontId="22" fillId="0" borderId="3" applyNumberFormat="0" applyFill="0" applyAlignment="0" applyProtection="0"/>
    <xf numFmtId="165" fontId="1"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4" fontId="1" fillId="0" borderId="0" applyFont="0" applyFill="0" applyBorder="0" applyAlignment="0" applyProtection="0"/>
    <xf numFmtId="164" fontId="1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3"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3"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3"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6" fillId="0" borderId="0"/>
    <xf numFmtId="0" fontId="16" fillId="0" borderId="0"/>
    <xf numFmtId="0" fontId="17"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1" fillId="0" borderId="0"/>
    <xf numFmtId="0" fontId="1" fillId="0" borderId="0"/>
    <xf numFmtId="0" fontId="1" fillId="0" borderId="0"/>
    <xf numFmtId="0" fontId="1" fillId="0" borderId="0"/>
    <xf numFmtId="0" fontId="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3"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3"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3"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3"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3"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3"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3"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3"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3"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6" fillId="0" borderId="0"/>
    <xf numFmtId="0" fontId="4" fillId="0" borderId="0"/>
    <xf numFmtId="0" fontId="4"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3"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22" borderId="7" applyNumberFormat="0" applyFont="0" applyAlignment="0" applyProtection="0"/>
    <xf numFmtId="0" fontId="26" fillId="20" borderId="8" applyNumberFormat="0" applyAlignment="0" applyProtection="0"/>
    <xf numFmtId="9" fontId="1" fillId="0" borderId="0" applyFont="0" applyFill="0" applyBorder="0" applyAlignment="0" applyProtection="0"/>
    <xf numFmtId="9" fontId="4" fillId="0" borderId="0" applyFont="0" applyFill="0" applyBorder="0" applyAlignment="0" applyProtection="0"/>
    <xf numFmtId="9" fontId="12"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 fillId="0" borderId="0" applyBorder="0" applyAlignment="0" applyProtection="0"/>
    <xf numFmtId="0" fontId="29" fillId="0" borderId="0" applyNumberFormat="0" applyFill="0" applyBorder="0" applyAlignment="0" applyProtection="0"/>
    <xf numFmtId="0" fontId="27" fillId="0" borderId="0" applyNumberFormat="0" applyFill="0" applyBorder="0" applyAlignment="0" applyProtection="0"/>
    <xf numFmtId="41" fontId="54" fillId="0" borderId="0" applyFont="0" applyFill="0" applyBorder="0" applyAlignment="0" applyProtection="0"/>
  </cellStyleXfs>
  <cellXfs count="241">
    <xf numFmtId="0" fontId="0" fillId="0" borderId="0" xfId="0"/>
    <xf numFmtId="0" fontId="5" fillId="0" borderId="0" xfId="0" applyFont="1"/>
    <xf numFmtId="0" fontId="5" fillId="23" borderId="0" xfId="0" applyFont="1" applyFill="1"/>
    <xf numFmtId="0" fontId="5" fillId="23" borderId="0" xfId="0" applyFont="1" applyFill="1" applyAlignment="1"/>
    <xf numFmtId="166" fontId="5" fillId="23" borderId="0" xfId="0" applyNumberFormat="1" applyFont="1" applyFill="1" applyAlignment="1"/>
    <xf numFmtId="0" fontId="0" fillId="23" borderId="0" xfId="0" applyFill="1"/>
    <xf numFmtId="0" fontId="0" fillId="23" borderId="0" xfId="0" applyFill="1" applyAlignment="1">
      <alignment horizontal="center"/>
    </xf>
    <xf numFmtId="0" fontId="5" fillId="0" borderId="0" xfId="0" applyFont="1" applyFill="1"/>
    <xf numFmtId="0" fontId="6" fillId="0" borderId="0" xfId="0" applyFont="1"/>
    <xf numFmtId="0" fontId="9" fillId="23" borderId="0" xfId="0" applyFont="1" applyFill="1" applyBorder="1" applyAlignment="1">
      <alignment horizontal="center" vertical="center" wrapText="1"/>
    </xf>
    <xf numFmtId="0" fontId="10" fillId="23" borderId="0" xfId="0" applyFont="1" applyFill="1" applyBorder="1" applyAlignment="1"/>
    <xf numFmtId="0" fontId="9" fillId="23" borderId="0" xfId="0" applyFont="1" applyFill="1" applyBorder="1" applyAlignment="1">
      <alignment wrapText="1"/>
    </xf>
    <xf numFmtId="9" fontId="10" fillId="23" borderId="0" xfId="759" applyFont="1" applyFill="1" applyBorder="1" applyAlignment="1"/>
    <xf numFmtId="0" fontId="8" fillId="0" borderId="9" xfId="0" applyFont="1" applyBorder="1" applyAlignment="1">
      <alignment horizontal="center" vertical="center" wrapText="1"/>
    </xf>
    <xf numFmtId="0" fontId="8" fillId="0" borderId="10" xfId="0" applyFont="1" applyBorder="1" applyAlignment="1">
      <alignment horizontal="center" vertical="center" wrapText="1"/>
    </xf>
    <xf numFmtId="9" fontId="8" fillId="0" borderId="11" xfId="759" applyFont="1" applyBorder="1" applyAlignment="1">
      <alignment horizontal="center" vertical="center" wrapText="1"/>
    </xf>
    <xf numFmtId="0" fontId="6" fillId="0" borderId="9" xfId="0" applyFont="1" applyBorder="1" applyAlignment="1">
      <alignment vertical="center"/>
    </xf>
    <xf numFmtId="0" fontId="6" fillId="0" borderId="9" xfId="0" applyFont="1" applyBorder="1" applyAlignment="1">
      <alignment vertical="center" wrapText="1"/>
    </xf>
    <xf numFmtId="0" fontId="6" fillId="23" borderId="9" xfId="0" applyFont="1" applyFill="1" applyBorder="1" applyAlignment="1">
      <alignment vertical="center" wrapText="1"/>
    </xf>
    <xf numFmtId="0" fontId="7" fillId="24" borderId="12" xfId="0" applyFont="1" applyFill="1" applyBorder="1" applyAlignment="1">
      <alignment horizontal="center" vertical="center" wrapText="1"/>
    </xf>
    <xf numFmtId="2" fontId="5" fillId="23" borderId="0" xfId="0" applyNumberFormat="1" applyFont="1" applyFill="1"/>
    <xf numFmtId="17" fontId="5" fillId="23" borderId="0" xfId="0" applyNumberFormat="1" applyFont="1" applyFill="1"/>
    <xf numFmtId="9" fontId="5" fillId="23" borderId="0" xfId="0" applyNumberFormat="1" applyFont="1" applyFill="1"/>
    <xf numFmtId="9" fontId="8" fillId="0" borderId="13" xfId="759" applyFont="1" applyBorder="1" applyAlignment="1">
      <alignment horizontal="center" vertical="center" wrapText="1"/>
    </xf>
    <xf numFmtId="9" fontId="8" fillId="0" borderId="14" xfId="759" applyFont="1" applyBorder="1" applyAlignment="1">
      <alignment horizontal="center" vertical="center" wrapText="1"/>
    </xf>
    <xf numFmtId="0" fontId="8" fillId="0" borderId="15" xfId="0" applyFont="1" applyBorder="1" applyAlignment="1">
      <alignment horizontal="center" vertical="center" wrapText="1"/>
    </xf>
    <xf numFmtId="9" fontId="8" fillId="0" borderId="13" xfId="759" applyFont="1" applyFill="1" applyBorder="1" applyAlignment="1">
      <alignment horizontal="center" vertical="center" wrapText="1"/>
    </xf>
    <xf numFmtId="0" fontId="10" fillId="23" borderId="0" xfId="0" applyFont="1" applyFill="1" applyAlignment="1"/>
    <xf numFmtId="0" fontId="10" fillId="23" borderId="0" xfId="0" applyFont="1" applyFill="1" applyAlignment="1">
      <alignment wrapText="1"/>
    </xf>
    <xf numFmtId="9" fontId="10" fillId="23" borderId="0" xfId="759" applyFont="1" applyFill="1" applyAlignment="1"/>
    <xf numFmtId="0" fontId="7" fillId="24" borderId="16" xfId="0" applyFont="1" applyFill="1" applyBorder="1" applyAlignment="1">
      <alignment horizontal="center" vertical="top" wrapText="1"/>
    </xf>
    <xf numFmtId="9" fontId="8" fillId="23" borderId="9" xfId="759" applyFont="1" applyFill="1" applyBorder="1" applyAlignment="1">
      <alignment horizontal="center" vertical="center" wrapText="1"/>
    </xf>
    <xf numFmtId="9" fontId="8" fillId="23" borderId="15" xfId="759" applyFont="1" applyFill="1" applyBorder="1" applyAlignment="1">
      <alignment horizontal="center" vertical="center" wrapText="1"/>
    </xf>
    <xf numFmtId="9" fontId="8" fillId="23" borderId="10" xfId="759" applyFont="1" applyFill="1" applyBorder="1" applyAlignment="1">
      <alignment horizontal="center" vertical="center" wrapText="1"/>
    </xf>
    <xf numFmtId="0" fontId="7" fillId="24" borderId="17" xfId="0" applyFont="1" applyFill="1" applyBorder="1" applyAlignment="1">
      <alignment horizontal="center" vertical="center" wrapText="1"/>
    </xf>
    <xf numFmtId="0" fontId="7" fillId="24" borderId="16" xfId="0" applyFont="1" applyFill="1" applyBorder="1" applyAlignment="1">
      <alignment horizontal="center" vertical="center" wrapText="1"/>
    </xf>
    <xf numFmtId="0" fontId="7" fillId="24" borderId="18" xfId="0" applyFont="1" applyFill="1" applyBorder="1" applyAlignment="1">
      <alignment horizontal="center" vertical="center" wrapText="1"/>
    </xf>
    <xf numFmtId="0" fontId="32" fillId="25" borderId="16" xfId="0" applyFont="1" applyFill="1" applyBorder="1" applyAlignment="1">
      <alignment horizontal="center" vertical="center" wrapText="1"/>
    </xf>
    <xf numFmtId="0" fontId="32" fillId="0" borderId="0" xfId="0" applyFont="1" applyAlignment="1">
      <alignment horizontal="center" vertical="center" wrapText="1"/>
    </xf>
    <xf numFmtId="0" fontId="32" fillId="26" borderId="16" xfId="0" applyFont="1" applyFill="1" applyBorder="1" applyAlignment="1">
      <alignment horizontal="center" vertical="center" wrapText="1"/>
    </xf>
    <xf numFmtId="0" fontId="32" fillId="0" borderId="16" xfId="0" applyFont="1" applyBorder="1" applyAlignment="1">
      <alignment horizontal="center" vertical="center" wrapText="1"/>
    </xf>
    <xf numFmtId="168" fontId="32" fillId="0" borderId="16" xfId="0" applyNumberFormat="1" applyFont="1" applyBorder="1" applyAlignment="1">
      <alignment horizontal="center" vertical="center" wrapText="1"/>
    </xf>
    <xf numFmtId="168" fontId="32" fillId="0" borderId="0" xfId="0" applyNumberFormat="1" applyFont="1" applyAlignment="1">
      <alignment horizontal="center" vertical="center" wrapText="1"/>
    </xf>
    <xf numFmtId="0" fontId="0" fillId="23" borderId="0" xfId="0" applyFill="1" applyAlignment="1">
      <alignment horizontal="left" vertical="center" wrapText="1"/>
    </xf>
    <xf numFmtId="0" fontId="0" fillId="0" borderId="0" xfId="0" applyAlignment="1">
      <alignment horizontal="left" vertical="center" wrapText="1"/>
    </xf>
    <xf numFmtId="0" fontId="35" fillId="23" borderId="19" xfId="0" applyFont="1" applyFill="1" applyBorder="1" applyAlignment="1">
      <alignment horizontal="left" vertical="center" wrapText="1"/>
    </xf>
    <xf numFmtId="0" fontId="1" fillId="23" borderId="0" xfId="0" applyFont="1" applyFill="1"/>
    <xf numFmtId="0" fontId="1" fillId="23" borderId="0" xfId="0" applyFont="1" applyFill="1" applyAlignment="1">
      <alignment horizontal="left" vertical="center" wrapText="1"/>
    </xf>
    <xf numFmtId="0" fontId="1" fillId="23" borderId="0" xfId="0" applyFont="1" applyFill="1" applyAlignment="1">
      <alignment horizontal="center"/>
    </xf>
    <xf numFmtId="0" fontId="36" fillId="23" borderId="0" xfId="0" applyFont="1" applyFill="1"/>
    <xf numFmtId="9" fontId="35" fillId="23" borderId="20" xfId="58" applyNumberFormat="1" applyFont="1" applyFill="1" applyBorder="1" applyAlignment="1" applyProtection="1">
      <alignment horizontal="center" vertical="center" wrapText="1"/>
    </xf>
    <xf numFmtId="9" fontId="38" fillId="23" borderId="20" xfId="759" applyFont="1" applyFill="1" applyBorder="1" applyAlignment="1">
      <alignment horizontal="center" vertical="center" wrapText="1"/>
    </xf>
    <xf numFmtId="0" fontId="36" fillId="0" borderId="0" xfId="0" applyFont="1"/>
    <xf numFmtId="0" fontId="40" fillId="26" borderId="16" xfId="0" applyFont="1" applyFill="1" applyBorder="1" applyAlignment="1">
      <alignment horizontal="center" vertical="center" wrapText="1"/>
    </xf>
    <xf numFmtId="9" fontId="36" fillId="23" borderId="20" xfId="58" applyNumberFormat="1" applyFont="1" applyFill="1" applyBorder="1" applyAlignment="1" applyProtection="1">
      <alignment horizontal="center" vertical="center" wrapText="1"/>
    </xf>
    <xf numFmtId="9" fontId="38" fillId="23" borderId="9" xfId="759" applyFont="1" applyFill="1" applyBorder="1" applyAlignment="1">
      <alignment horizontal="center" vertical="center" wrapText="1"/>
    </xf>
    <xf numFmtId="9" fontId="38" fillId="23" borderId="10" xfId="759" applyFont="1" applyFill="1" applyBorder="1" applyAlignment="1">
      <alignment horizontal="center" vertical="center" wrapText="1"/>
    </xf>
    <xf numFmtId="0" fontId="36" fillId="23" borderId="0" xfId="0" applyFont="1" applyFill="1" applyAlignment="1">
      <alignment horizontal="left" vertical="center" wrapText="1"/>
    </xf>
    <xf numFmtId="0" fontId="36" fillId="23" borderId="0" xfId="0" applyFont="1" applyFill="1" applyAlignment="1">
      <alignment horizontal="center" vertical="center" wrapText="1"/>
    </xf>
    <xf numFmtId="0" fontId="37" fillId="23" borderId="20" xfId="0" applyFont="1" applyFill="1" applyBorder="1" applyAlignment="1">
      <alignment horizontal="center" vertical="center" wrapText="1"/>
    </xf>
    <xf numFmtId="9" fontId="37" fillId="23" borderId="20" xfId="759" applyFont="1" applyFill="1" applyBorder="1" applyAlignment="1">
      <alignment horizontal="center" vertical="center" wrapText="1"/>
    </xf>
    <xf numFmtId="9" fontId="37" fillId="23" borderId="9" xfId="759" applyFont="1" applyFill="1" applyBorder="1" applyAlignment="1">
      <alignment horizontal="center" vertical="center" wrapText="1"/>
    </xf>
    <xf numFmtId="9" fontId="37" fillId="23" borderId="10" xfId="759" applyFont="1" applyFill="1" applyBorder="1" applyAlignment="1">
      <alignment horizontal="center" vertical="center" wrapText="1"/>
    </xf>
    <xf numFmtId="167" fontId="37" fillId="23" borderId="10" xfId="759" applyNumberFormat="1" applyFont="1" applyFill="1" applyBorder="1" applyAlignment="1">
      <alignment horizontal="center" vertical="center" wrapText="1"/>
    </xf>
    <xf numFmtId="9" fontId="35" fillId="23" borderId="0" xfId="0" applyNumberFormat="1" applyFont="1" applyFill="1" applyAlignment="1">
      <alignment horizontal="center"/>
    </xf>
    <xf numFmtId="0" fontId="0" fillId="0" borderId="0" xfId="0" applyAlignment="1">
      <alignment horizontal="center" vertical="center" wrapText="1"/>
    </xf>
    <xf numFmtId="9" fontId="0" fillId="0" borderId="9" xfId="0" applyNumberFormat="1" applyBorder="1" applyAlignment="1">
      <alignment horizontal="center" vertical="center" wrapText="1"/>
    </xf>
    <xf numFmtId="171" fontId="0" fillId="0" borderId="0" xfId="0" applyNumberFormat="1" applyAlignment="1">
      <alignment horizontal="center" vertical="center" wrapText="1"/>
    </xf>
    <xf numFmtId="0" fontId="0" fillId="0" borderId="0" xfId="0" applyBorder="1" applyAlignment="1">
      <alignment horizontal="center" vertical="center" wrapText="1"/>
    </xf>
    <xf numFmtId="49" fontId="0" fillId="0" borderId="0" xfId="0" applyNumberFormat="1" applyAlignment="1">
      <alignment horizontal="center" vertical="center" wrapText="1"/>
    </xf>
    <xf numFmtId="9" fontId="0" fillId="0" borderId="9" xfId="0" applyNumberFormat="1" applyFill="1" applyBorder="1" applyAlignment="1">
      <alignment horizontal="center" vertical="center" wrapText="1"/>
    </xf>
    <xf numFmtId="9" fontId="45" fillId="32" borderId="16" xfId="0" applyNumberFormat="1" applyFont="1" applyFill="1" applyBorder="1" applyAlignment="1">
      <alignment horizontal="center" vertical="center" wrapText="1"/>
    </xf>
    <xf numFmtId="0" fontId="0" fillId="0" borderId="0" xfId="0" applyAlignment="1">
      <alignment horizontal="center" vertical="center" wrapText="1"/>
    </xf>
    <xf numFmtId="0" fontId="0" fillId="30" borderId="9" xfId="0" applyFill="1" applyBorder="1" applyAlignment="1">
      <alignment vertical="center" wrapText="1"/>
    </xf>
    <xf numFmtId="0" fontId="0" fillId="0" borderId="0" xfId="0" applyAlignment="1">
      <alignment vertical="center" wrapText="1"/>
    </xf>
    <xf numFmtId="49" fontId="1" fillId="30" borderId="9" xfId="61" applyNumberFormat="1" applyFont="1" applyFill="1" applyBorder="1" applyAlignment="1">
      <alignment vertical="center" wrapText="1"/>
    </xf>
    <xf numFmtId="9" fontId="1" fillId="0" borderId="0" xfId="0" applyNumberFormat="1" applyFont="1" applyAlignment="1">
      <alignment vertical="center" wrapText="1"/>
    </xf>
    <xf numFmtId="0" fontId="1" fillId="32" borderId="9" xfId="0" applyFont="1" applyFill="1" applyBorder="1" applyAlignment="1">
      <alignment vertical="center" wrapText="1"/>
    </xf>
    <xf numFmtId="0" fontId="1" fillId="31" borderId="9" xfId="0" applyFont="1" applyFill="1" applyBorder="1" applyAlignment="1">
      <alignment vertical="center" wrapText="1"/>
    </xf>
    <xf numFmtId="0" fontId="0" fillId="30" borderId="0" xfId="0" applyFill="1" applyAlignment="1">
      <alignment vertical="center" wrapText="1"/>
    </xf>
    <xf numFmtId="9" fontId="1" fillId="30" borderId="0" xfId="0" applyNumberFormat="1" applyFont="1" applyFill="1" applyAlignment="1">
      <alignment vertical="center" wrapText="1"/>
    </xf>
    <xf numFmtId="9" fontId="0" fillId="30" borderId="0" xfId="0" applyNumberFormat="1" applyFill="1" applyAlignment="1">
      <alignment vertical="center" wrapText="1"/>
    </xf>
    <xf numFmtId="9" fontId="0" fillId="0" borderId="0" xfId="0" applyNumberFormat="1" applyAlignment="1">
      <alignment vertical="center" wrapText="1"/>
    </xf>
    <xf numFmtId="49" fontId="1" fillId="0" borderId="9" xfId="0" applyNumberFormat="1" applyFont="1" applyFill="1" applyBorder="1" applyAlignment="1">
      <alignment vertical="center" wrapText="1"/>
    </xf>
    <xf numFmtId="0" fontId="0" fillId="0" borderId="0" xfId="0" applyFill="1" applyAlignment="1">
      <alignment vertical="center" wrapText="1"/>
    </xf>
    <xf numFmtId="9" fontId="0" fillId="0" borderId="0" xfId="0" applyNumberFormat="1" applyFill="1" applyAlignment="1">
      <alignment vertical="center" wrapText="1"/>
    </xf>
    <xf numFmtId="9" fontId="0" fillId="0" borderId="9" xfId="759" applyFont="1" applyFill="1" applyBorder="1" applyAlignment="1">
      <alignment horizontal="center" vertical="center"/>
    </xf>
    <xf numFmtId="1" fontId="0" fillId="0" borderId="9" xfId="61" applyNumberFormat="1" applyFont="1" applyFill="1" applyBorder="1" applyAlignment="1">
      <alignment horizontal="center" vertical="center" wrapText="1"/>
    </xf>
    <xf numFmtId="0" fontId="0" fillId="29" borderId="0" xfId="0" applyFill="1" applyAlignment="1">
      <alignment vertical="center" wrapText="1"/>
    </xf>
    <xf numFmtId="9" fontId="0" fillId="29" borderId="0" xfId="0" applyNumberFormat="1" applyFill="1" applyAlignment="1">
      <alignment vertical="center" wrapText="1"/>
    </xf>
    <xf numFmtId="9" fontId="1" fillId="0" borderId="9" xfId="759" applyFont="1" applyFill="1" applyBorder="1" applyAlignment="1">
      <alignment horizontal="center" vertical="center"/>
    </xf>
    <xf numFmtId="9" fontId="43" fillId="0" borderId="9" xfId="759" applyFont="1" applyFill="1" applyBorder="1" applyAlignment="1">
      <alignment horizontal="center" vertical="center" wrapText="1"/>
    </xf>
    <xf numFmtId="1" fontId="0" fillId="0" borderId="9" xfId="0" applyNumberFormat="1" applyFill="1" applyBorder="1" applyAlignment="1">
      <alignment horizontal="center" vertical="center" wrapText="1"/>
    </xf>
    <xf numFmtId="9" fontId="1" fillId="0" borderId="9" xfId="759" applyFont="1" applyFill="1" applyBorder="1" applyAlignment="1">
      <alignment horizontal="center" vertical="center" wrapText="1"/>
    </xf>
    <xf numFmtId="10" fontId="0" fillId="30" borderId="9" xfId="759" applyNumberFormat="1" applyFont="1" applyFill="1" applyBorder="1" applyAlignment="1">
      <alignment horizontal="center" vertical="center" wrapText="1"/>
    </xf>
    <xf numFmtId="1" fontId="0" fillId="30" borderId="9" xfId="759" applyNumberFormat="1" applyFont="1" applyFill="1" applyBorder="1" applyAlignment="1">
      <alignment horizontal="center" vertical="center" wrapText="1"/>
    </xf>
    <xf numFmtId="9" fontId="0" fillId="0" borderId="9" xfId="0" applyNumberFormat="1" applyFill="1" applyBorder="1" applyAlignment="1">
      <alignment horizontal="center" vertical="center"/>
    </xf>
    <xf numFmtId="9" fontId="43" fillId="0" borderId="9" xfId="759" applyFont="1" applyFill="1" applyBorder="1" applyAlignment="1">
      <alignment horizontal="center" vertical="center"/>
    </xf>
    <xf numFmtId="0" fontId="43" fillId="0" borderId="9" xfId="759" applyNumberFormat="1" applyFont="1" applyFill="1" applyBorder="1" applyAlignment="1">
      <alignment horizontal="center" vertical="center"/>
    </xf>
    <xf numFmtId="9" fontId="0" fillId="0" borderId="9" xfId="61" applyNumberFormat="1" applyFont="1" applyFill="1" applyBorder="1" applyAlignment="1">
      <alignment horizontal="center" vertical="center"/>
    </xf>
    <xf numFmtId="1" fontId="0" fillId="0" borderId="9" xfId="61" applyNumberFormat="1" applyFont="1" applyFill="1" applyBorder="1" applyAlignment="1">
      <alignment horizontal="center" vertical="center"/>
    </xf>
    <xf numFmtId="0" fontId="1" fillId="0" borderId="9" xfId="0" applyFont="1" applyFill="1" applyBorder="1" applyAlignment="1">
      <alignment vertical="center" wrapText="1"/>
    </xf>
    <xf numFmtId="0" fontId="0" fillId="0" borderId="9" xfId="0" applyFill="1" applyBorder="1" applyAlignment="1">
      <alignment vertical="center" wrapText="1"/>
    </xf>
    <xf numFmtId="0" fontId="1" fillId="29" borderId="9" xfId="0" applyFont="1" applyFill="1" applyBorder="1" applyAlignment="1">
      <alignment vertical="center" wrapText="1"/>
    </xf>
    <xf numFmtId="0" fontId="0" fillId="29" borderId="9" xfId="0" applyFill="1" applyBorder="1" applyAlignment="1">
      <alignment vertical="center" wrapText="1"/>
    </xf>
    <xf numFmtId="9" fontId="43" fillId="0" borderId="9" xfId="759" applyNumberFormat="1" applyFont="1" applyFill="1" applyBorder="1" applyAlignment="1">
      <alignment horizontal="center" vertical="center" wrapText="1"/>
    </xf>
    <xf numFmtId="10" fontId="43" fillId="0" borderId="9" xfId="759" applyNumberFormat="1" applyFont="1" applyFill="1" applyBorder="1" applyAlignment="1">
      <alignment horizontal="center" vertical="center" wrapText="1"/>
    </xf>
    <xf numFmtId="0" fontId="1" fillId="0" borderId="9" xfId="0" applyFont="1" applyFill="1" applyBorder="1" applyAlignment="1">
      <alignment vertical="center" wrapText="1"/>
    </xf>
    <xf numFmtId="0" fontId="0" fillId="0" borderId="9" xfId="0" applyFill="1" applyBorder="1" applyAlignment="1">
      <alignment vertical="center" wrapText="1"/>
    </xf>
    <xf numFmtId="0" fontId="1" fillId="29" borderId="9" xfId="0" applyFont="1" applyFill="1" applyBorder="1" applyAlignment="1">
      <alignment vertical="center" wrapText="1"/>
    </xf>
    <xf numFmtId="10" fontId="0" fillId="0" borderId="9" xfId="759" applyNumberFormat="1" applyFont="1" applyFill="1" applyBorder="1" applyAlignment="1">
      <alignment horizontal="center" vertical="center"/>
    </xf>
    <xf numFmtId="0" fontId="33" fillId="32" borderId="9" xfId="0" applyFont="1" applyFill="1" applyBorder="1" applyAlignment="1">
      <alignment horizontal="center" vertical="center" wrapText="1"/>
    </xf>
    <xf numFmtId="0" fontId="33" fillId="29" borderId="9" xfId="0" applyFont="1" applyFill="1" applyBorder="1" applyAlignment="1">
      <alignment horizontal="center" vertical="center" wrapText="1"/>
    </xf>
    <xf numFmtId="0" fontId="33" fillId="31" borderId="9" xfId="0" applyFont="1" applyFill="1" applyBorder="1" applyAlignment="1">
      <alignment horizontal="center" vertical="center" wrapText="1"/>
    </xf>
    <xf numFmtId="0" fontId="44" fillId="27" borderId="9" xfId="0" applyFont="1" applyFill="1" applyBorder="1" applyAlignment="1">
      <alignment horizontal="center" vertical="center" wrapText="1"/>
    </xf>
    <xf numFmtId="9" fontId="48" fillId="32" borderId="9" xfId="0" applyNumberFormat="1" applyFont="1" applyFill="1" applyBorder="1" applyAlignment="1">
      <alignment vertical="center" wrapText="1"/>
    </xf>
    <xf numFmtId="9" fontId="0" fillId="30" borderId="9" xfId="0" applyNumberFormat="1" applyFill="1" applyBorder="1" applyAlignment="1">
      <alignment horizontal="center" vertical="center" wrapText="1"/>
    </xf>
    <xf numFmtId="1" fontId="0" fillId="30" borderId="9" xfId="0" applyNumberFormat="1" applyFill="1" applyBorder="1" applyAlignment="1">
      <alignment horizontal="center" vertical="center" wrapText="1"/>
    </xf>
    <xf numFmtId="0" fontId="1" fillId="0" borderId="9" xfId="0" applyFont="1" applyFill="1" applyBorder="1" applyAlignment="1">
      <alignment vertical="center" wrapText="1"/>
    </xf>
    <xf numFmtId="0" fontId="0" fillId="0" borderId="9" xfId="0" applyFill="1" applyBorder="1" applyAlignment="1">
      <alignment vertical="center" wrapText="1"/>
    </xf>
    <xf numFmtId="0" fontId="1" fillId="29" borderId="9" xfId="0" applyFont="1" applyFill="1" applyBorder="1" applyAlignment="1">
      <alignment vertical="center" wrapText="1"/>
    </xf>
    <xf numFmtId="0" fontId="0" fillId="29" borderId="9" xfId="0" applyFill="1" applyBorder="1" applyAlignment="1">
      <alignment vertical="center" wrapText="1"/>
    </xf>
    <xf numFmtId="0" fontId="0" fillId="0" borderId="0" xfId="0" applyAlignment="1">
      <alignment horizontal="center" vertical="center" wrapText="1"/>
    </xf>
    <xf numFmtId="0" fontId="1" fillId="0" borderId="9" xfId="0" applyFont="1" applyFill="1" applyBorder="1" applyAlignment="1">
      <alignment vertical="center" wrapText="1"/>
    </xf>
    <xf numFmtId="0" fontId="0" fillId="0" borderId="9" xfId="0" applyFill="1" applyBorder="1" applyAlignment="1">
      <alignment vertical="center" wrapText="1"/>
    </xf>
    <xf numFmtId="0" fontId="1" fillId="29" borderId="9" xfId="0" applyFont="1" applyFill="1" applyBorder="1" applyAlignment="1">
      <alignment vertical="center" wrapText="1"/>
    </xf>
    <xf numFmtId="0" fontId="42" fillId="0" borderId="0" xfId="0" applyFont="1" applyAlignment="1">
      <alignment horizontal="center" vertical="center" wrapText="1"/>
    </xf>
    <xf numFmtId="2" fontId="47" fillId="0" borderId="9" xfId="759" applyNumberFormat="1" applyFont="1" applyFill="1" applyBorder="1" applyAlignment="1">
      <alignment horizontal="center" vertical="center" wrapText="1"/>
    </xf>
    <xf numFmtId="10" fontId="0" fillId="30" borderId="9" xfId="0" applyNumberFormat="1" applyFill="1" applyBorder="1" applyAlignment="1">
      <alignment horizontal="center" vertical="center" wrapText="1"/>
    </xf>
    <xf numFmtId="1" fontId="0" fillId="0" borderId="9" xfId="759" applyNumberFormat="1" applyFont="1" applyFill="1" applyBorder="1" applyAlignment="1">
      <alignment horizontal="center" vertical="center" wrapText="1"/>
    </xf>
    <xf numFmtId="165" fontId="43" fillId="0" borderId="9" xfId="61" applyFont="1" applyFill="1" applyBorder="1" applyAlignment="1">
      <alignment horizontal="center" vertical="center"/>
    </xf>
    <xf numFmtId="165" fontId="1" fillId="0" borderId="9" xfId="61" applyFont="1" applyFill="1" applyBorder="1" applyAlignment="1">
      <alignment horizontal="center" vertical="center" wrapText="1"/>
    </xf>
    <xf numFmtId="1" fontId="1" fillId="30" borderId="9" xfId="61" applyNumberFormat="1" applyFont="1" applyFill="1" applyBorder="1" applyAlignment="1">
      <alignment horizontal="center" vertical="center"/>
    </xf>
    <xf numFmtId="172" fontId="0" fillId="0" borderId="9" xfId="65" applyNumberFormat="1" applyFont="1" applyFill="1" applyBorder="1" applyAlignment="1">
      <alignment horizontal="center" vertical="center" wrapText="1"/>
    </xf>
    <xf numFmtId="170" fontId="43" fillId="0" borderId="9" xfId="61" applyNumberFormat="1" applyFont="1" applyFill="1" applyBorder="1" applyAlignment="1">
      <alignment horizontal="center" vertical="center" wrapText="1"/>
    </xf>
    <xf numFmtId="9" fontId="0" fillId="0" borderId="9" xfId="759" applyFont="1" applyFill="1" applyBorder="1" applyAlignment="1">
      <alignment horizontal="center" vertical="center" wrapText="1"/>
    </xf>
    <xf numFmtId="0" fontId="1" fillId="0" borderId="9" xfId="0" applyFont="1" applyFill="1" applyBorder="1" applyAlignment="1">
      <alignment vertical="center" wrapText="1"/>
    </xf>
    <xf numFmtId="0" fontId="0" fillId="0" borderId="9" xfId="0" applyFill="1" applyBorder="1" applyAlignment="1">
      <alignment vertical="center" wrapText="1"/>
    </xf>
    <xf numFmtId="0" fontId="0" fillId="29" borderId="9" xfId="0" applyFill="1" applyBorder="1" applyAlignment="1">
      <alignment vertical="center" wrapText="1"/>
    </xf>
    <xf numFmtId="1" fontId="1" fillId="0" borderId="9" xfId="61" applyNumberFormat="1" applyFont="1" applyFill="1" applyBorder="1" applyAlignment="1">
      <alignment horizontal="center" vertical="center" wrapText="1"/>
    </xf>
    <xf numFmtId="0" fontId="1" fillId="0" borderId="9" xfId="0" applyFont="1" applyFill="1" applyBorder="1" applyAlignment="1">
      <alignment vertical="center" wrapText="1"/>
    </xf>
    <xf numFmtId="0" fontId="0" fillId="0" borderId="9" xfId="0" applyFill="1" applyBorder="1" applyAlignment="1">
      <alignment vertical="center" wrapText="1"/>
    </xf>
    <xf numFmtId="0" fontId="1" fillId="29" borderId="9" xfId="0" applyFont="1" applyFill="1" applyBorder="1" applyAlignment="1">
      <alignment vertical="center" wrapText="1"/>
    </xf>
    <xf numFmtId="9" fontId="46" fillId="0" borderId="9" xfId="61" applyNumberFormat="1" applyFont="1" applyFill="1" applyBorder="1" applyAlignment="1">
      <alignment horizontal="center" vertical="center"/>
    </xf>
    <xf numFmtId="0" fontId="1" fillId="0" borderId="9" xfId="0" applyFont="1" applyFill="1" applyBorder="1" applyAlignment="1">
      <alignment vertical="center" wrapText="1"/>
    </xf>
    <xf numFmtId="0" fontId="0" fillId="0" borderId="9" xfId="0" applyFill="1" applyBorder="1" applyAlignment="1">
      <alignment vertical="center" wrapText="1"/>
    </xf>
    <xf numFmtId="0" fontId="0" fillId="29" borderId="9" xfId="0" applyFill="1" applyBorder="1" applyAlignment="1">
      <alignment vertical="center" wrapText="1"/>
    </xf>
    <xf numFmtId="0" fontId="1" fillId="29" borderId="9" xfId="0" applyFont="1" applyFill="1" applyBorder="1" applyAlignment="1">
      <alignment vertical="center" wrapText="1"/>
    </xf>
    <xf numFmtId="0" fontId="0" fillId="29" borderId="9" xfId="0" applyFill="1" applyBorder="1" applyAlignment="1">
      <alignment vertical="center" wrapText="1"/>
    </xf>
    <xf numFmtId="49" fontId="1" fillId="30" borderId="9" xfId="0" applyNumberFormat="1" applyFont="1" applyFill="1" applyBorder="1" applyAlignment="1">
      <alignment vertical="center" wrapText="1"/>
    </xf>
    <xf numFmtId="0" fontId="1" fillId="30" borderId="9" xfId="0" applyFont="1" applyFill="1" applyBorder="1" applyAlignment="1">
      <alignment vertical="center" wrapText="1"/>
    </xf>
    <xf numFmtId="9" fontId="0" fillId="30" borderId="9" xfId="759" applyFont="1" applyFill="1" applyBorder="1" applyAlignment="1">
      <alignment horizontal="center" vertical="center"/>
    </xf>
    <xf numFmtId="167" fontId="0" fillId="30" borderId="9" xfId="759" applyNumberFormat="1" applyFont="1" applyFill="1" applyBorder="1" applyAlignment="1">
      <alignment horizontal="center" vertical="center"/>
    </xf>
    <xf numFmtId="167" fontId="1" fillId="30" borderId="9" xfId="759" applyNumberFormat="1" applyFont="1" applyFill="1" applyBorder="1" applyAlignment="1">
      <alignment horizontal="center" vertical="center" wrapText="1"/>
    </xf>
    <xf numFmtId="9" fontId="43" fillId="30" borderId="9" xfId="759" applyFont="1" applyFill="1" applyBorder="1" applyAlignment="1">
      <alignment horizontal="center" vertical="center" wrapText="1"/>
    </xf>
    <xf numFmtId="9" fontId="1" fillId="30" borderId="9" xfId="759" applyFont="1" applyFill="1" applyBorder="1" applyAlignment="1">
      <alignment horizontal="center" vertical="center" wrapText="1"/>
    </xf>
    <xf numFmtId="9" fontId="1" fillId="30" borderId="9" xfId="0" applyNumberFormat="1" applyFont="1" applyFill="1" applyBorder="1" applyAlignment="1">
      <alignment horizontal="center" vertical="center" wrapText="1"/>
    </xf>
    <xf numFmtId="9" fontId="43" fillId="30" borderId="9" xfId="759" applyFont="1" applyFill="1" applyBorder="1" applyAlignment="1">
      <alignment horizontal="center" vertical="center"/>
    </xf>
    <xf numFmtId="9" fontId="1" fillId="30" borderId="9" xfId="759" applyFont="1" applyFill="1" applyBorder="1" applyAlignment="1">
      <alignment horizontal="center" vertical="center"/>
    </xf>
    <xf numFmtId="0" fontId="1" fillId="29" borderId="9" xfId="0" applyFont="1" applyFill="1" applyBorder="1" applyAlignment="1">
      <alignment vertical="center" wrapText="1"/>
    </xf>
    <xf numFmtId="0" fontId="0" fillId="29" borderId="9" xfId="0" applyFill="1" applyBorder="1" applyAlignment="1">
      <alignment vertical="center" wrapText="1"/>
    </xf>
    <xf numFmtId="0" fontId="1" fillId="0" borderId="9" xfId="0" applyFont="1" applyFill="1" applyBorder="1" applyAlignment="1">
      <alignment vertical="center" wrapText="1"/>
    </xf>
    <xf numFmtId="0" fontId="0" fillId="0" borderId="9" xfId="0" applyFill="1" applyBorder="1" applyAlignment="1">
      <alignment vertical="center" wrapText="1"/>
    </xf>
    <xf numFmtId="0" fontId="0" fillId="30" borderId="9" xfId="0" applyFill="1" applyBorder="1" applyAlignment="1">
      <alignment vertical="center" wrapText="1"/>
    </xf>
    <xf numFmtId="0" fontId="0" fillId="29" borderId="9" xfId="0" applyFill="1" applyBorder="1" applyAlignment="1">
      <alignment vertical="center" wrapText="1"/>
    </xf>
    <xf numFmtId="1" fontId="43" fillId="0" borderId="9" xfId="61" applyNumberFormat="1" applyFont="1" applyFill="1" applyBorder="1" applyAlignment="1">
      <alignment horizontal="center" vertical="center" wrapText="1"/>
    </xf>
    <xf numFmtId="0" fontId="1" fillId="0" borderId="9" xfId="0" applyFont="1" applyFill="1" applyBorder="1" applyAlignment="1">
      <alignment vertical="center" wrapText="1"/>
    </xf>
    <xf numFmtId="1" fontId="47" fillId="0" borderId="9" xfId="759" applyNumberFormat="1" applyFont="1" applyFill="1" applyBorder="1" applyAlignment="1">
      <alignment horizontal="center" vertical="center" wrapText="1"/>
    </xf>
    <xf numFmtId="9" fontId="43" fillId="30" borderId="9" xfId="759" applyNumberFormat="1" applyFont="1" applyFill="1" applyBorder="1" applyAlignment="1">
      <alignment horizontal="center" vertical="center" wrapText="1"/>
    </xf>
    <xf numFmtId="1" fontId="0" fillId="0" borderId="9" xfId="759" applyNumberFormat="1" applyFont="1" applyFill="1" applyBorder="1" applyAlignment="1">
      <alignment horizontal="center" vertical="center"/>
    </xf>
    <xf numFmtId="2" fontId="47" fillId="30" borderId="9" xfId="759" applyNumberFormat="1" applyFont="1" applyFill="1" applyBorder="1" applyAlignment="1">
      <alignment horizontal="center" vertical="center" wrapText="1"/>
    </xf>
    <xf numFmtId="0" fontId="0" fillId="30" borderId="0" xfId="0" applyFill="1" applyAlignment="1">
      <alignment horizontal="center" vertical="center" wrapText="1"/>
    </xf>
    <xf numFmtId="10" fontId="0" fillId="30" borderId="9" xfId="759" applyNumberFormat="1" applyFont="1" applyFill="1" applyBorder="1" applyAlignment="1">
      <alignment horizontal="center" vertical="center"/>
    </xf>
    <xf numFmtId="9" fontId="0" fillId="0" borderId="9" xfId="759" applyNumberFormat="1" applyFont="1" applyFill="1" applyBorder="1" applyAlignment="1">
      <alignment horizontal="center" vertical="center"/>
    </xf>
    <xf numFmtId="0" fontId="1" fillId="0" borderId="9" xfId="0" applyFont="1" applyFill="1" applyBorder="1" applyAlignment="1">
      <alignment vertical="center" wrapText="1"/>
    </xf>
    <xf numFmtId="0" fontId="0" fillId="0" borderId="9" xfId="0" applyFill="1" applyBorder="1" applyAlignment="1">
      <alignment vertical="center" wrapText="1"/>
    </xf>
    <xf numFmtId="0" fontId="0" fillId="30" borderId="9" xfId="0" applyFill="1" applyBorder="1" applyAlignment="1">
      <alignment vertical="center" wrapText="1"/>
    </xf>
    <xf numFmtId="0" fontId="0" fillId="30" borderId="9" xfId="0" applyFill="1" applyBorder="1" applyAlignment="1">
      <alignment horizontal="center" vertical="center" wrapText="1"/>
    </xf>
    <xf numFmtId="168" fontId="0" fillId="30" borderId="9" xfId="0" applyNumberFormat="1" applyFill="1" applyBorder="1" applyAlignment="1">
      <alignment horizontal="center" vertical="center" wrapText="1"/>
    </xf>
    <xf numFmtId="170" fontId="43" fillId="0" borderId="9" xfId="61" applyNumberFormat="1" applyFont="1" applyFill="1" applyBorder="1" applyAlignment="1">
      <alignment horizontal="center" vertical="center"/>
    </xf>
    <xf numFmtId="165" fontId="1" fillId="0" borderId="9" xfId="61" applyFont="1" applyFill="1" applyBorder="1" applyAlignment="1">
      <alignment horizontal="center" vertical="center"/>
    </xf>
    <xf numFmtId="0" fontId="1" fillId="0" borderId="9" xfId="0" applyFont="1" applyFill="1" applyBorder="1" applyAlignment="1">
      <alignment vertical="center" wrapText="1"/>
    </xf>
    <xf numFmtId="0" fontId="0" fillId="0" borderId="9" xfId="0" applyFill="1" applyBorder="1" applyAlignment="1">
      <alignment vertical="center" wrapText="1"/>
    </xf>
    <xf numFmtId="0" fontId="0" fillId="30" borderId="9" xfId="0" applyFill="1" applyBorder="1" applyAlignment="1">
      <alignment vertical="center" wrapText="1"/>
    </xf>
    <xf numFmtId="0" fontId="0" fillId="0" borderId="0" xfId="0" applyAlignment="1">
      <alignment horizontal="center" vertical="center" wrapText="1"/>
    </xf>
    <xf numFmtId="0" fontId="0" fillId="0" borderId="9" xfId="0" applyBorder="1" applyAlignment="1">
      <alignment vertical="center" wrapText="1"/>
    </xf>
    <xf numFmtId="9" fontId="47" fillId="0" borderId="9" xfId="759" applyFont="1" applyFill="1" applyBorder="1" applyAlignment="1">
      <alignment horizontal="center" vertical="center" wrapText="1"/>
    </xf>
    <xf numFmtId="2" fontId="0" fillId="0" borderId="9" xfId="759" applyNumberFormat="1" applyFont="1" applyFill="1" applyBorder="1" applyAlignment="1">
      <alignment horizontal="center" vertical="center" wrapText="1"/>
    </xf>
    <xf numFmtId="170" fontId="0" fillId="0" borderId="9" xfId="61" applyNumberFormat="1" applyFont="1" applyFill="1" applyBorder="1" applyAlignment="1">
      <alignment horizontal="center" vertical="center" wrapText="1"/>
    </xf>
    <xf numFmtId="9" fontId="53" fillId="0" borderId="0" xfId="0" applyNumberFormat="1" applyFont="1" applyBorder="1" applyAlignment="1">
      <alignment horizontal="center" vertical="center" wrapText="1"/>
    </xf>
    <xf numFmtId="2" fontId="0" fillId="30" borderId="9" xfId="759" applyNumberFormat="1" applyFont="1" applyFill="1" applyBorder="1" applyAlignment="1">
      <alignment horizontal="center" vertical="center" wrapText="1"/>
    </xf>
    <xf numFmtId="170" fontId="1" fillId="0" borderId="9" xfId="61" applyNumberFormat="1" applyFont="1" applyFill="1" applyBorder="1" applyAlignment="1">
      <alignment horizontal="center" vertical="center" wrapText="1"/>
    </xf>
    <xf numFmtId="0" fontId="0" fillId="0" borderId="0" xfId="0" applyAlignment="1">
      <alignment horizontal="center" vertical="center" wrapText="1"/>
    </xf>
    <xf numFmtId="9" fontId="0" fillId="0" borderId="0" xfId="759" applyFont="1" applyAlignment="1">
      <alignment horizontal="center" vertical="center" wrapText="1"/>
    </xf>
    <xf numFmtId="0" fontId="0" fillId="0" borderId="9" xfId="61" applyNumberFormat="1" applyFont="1" applyFill="1" applyBorder="1" applyAlignment="1">
      <alignment horizontal="center" vertical="center" wrapText="1"/>
    </xf>
    <xf numFmtId="0" fontId="0" fillId="0" borderId="9" xfId="768" applyNumberFormat="1" applyFont="1" applyFill="1" applyBorder="1" applyAlignment="1">
      <alignment horizontal="center" vertical="center" wrapText="1"/>
    </xf>
    <xf numFmtId="0" fontId="7" fillId="23" borderId="9" xfId="0" applyFont="1" applyFill="1" applyBorder="1" applyAlignment="1">
      <alignment horizontal="center" vertical="center" wrapText="1"/>
    </xf>
    <xf numFmtId="0" fontId="9" fillId="23" borderId="0" xfId="0" applyFont="1" applyFill="1" applyBorder="1" applyAlignment="1">
      <alignment horizontal="center" vertical="center" wrapText="1"/>
    </xf>
    <xf numFmtId="0" fontId="11" fillId="23" borderId="0" xfId="0" applyFont="1" applyFill="1" applyBorder="1" applyAlignment="1">
      <alignment horizontal="center" vertical="center" wrapText="1"/>
    </xf>
    <xf numFmtId="0" fontId="7" fillId="23" borderId="22" xfId="0" applyFont="1" applyFill="1" applyBorder="1" applyAlignment="1">
      <alignment horizontal="center" vertical="center" wrapText="1"/>
    </xf>
    <xf numFmtId="0" fontId="8" fillId="23" borderId="21" xfId="0" applyFont="1" applyFill="1" applyBorder="1" applyAlignment="1">
      <alignment horizontal="center" vertical="center" wrapText="1"/>
    </xf>
    <xf numFmtId="1" fontId="32" fillId="28" borderId="17" xfId="0" applyNumberFormat="1" applyFont="1" applyFill="1" applyBorder="1" applyAlignment="1">
      <alignment horizontal="center" vertical="center" wrapText="1"/>
    </xf>
    <xf numFmtId="1" fontId="32" fillId="28" borderId="23" xfId="0" applyNumberFormat="1" applyFont="1" applyFill="1" applyBorder="1" applyAlignment="1">
      <alignment horizontal="center" vertical="center" wrapText="1"/>
    </xf>
    <xf numFmtId="9" fontId="39" fillId="23" borderId="11" xfId="759" applyNumberFormat="1" applyFont="1" applyFill="1" applyBorder="1" applyAlignment="1">
      <alignment horizontal="center" vertical="center" wrapText="1"/>
    </xf>
    <xf numFmtId="9" fontId="39" fillId="23" borderId="13" xfId="759" applyNumberFormat="1" applyFont="1" applyFill="1" applyBorder="1" applyAlignment="1">
      <alignment horizontal="center" vertical="center" wrapText="1"/>
    </xf>
    <xf numFmtId="9" fontId="39" fillId="23" borderId="24" xfId="759" applyNumberFormat="1" applyFont="1" applyFill="1" applyBorder="1" applyAlignment="1">
      <alignment horizontal="center" vertical="center" wrapText="1"/>
    </xf>
    <xf numFmtId="0" fontId="3" fillId="33" borderId="17" xfId="0" applyFont="1" applyFill="1" applyBorder="1" applyAlignment="1">
      <alignment horizontal="center" vertical="center" wrapText="1"/>
    </xf>
    <xf numFmtId="0" fontId="3" fillId="33" borderId="18" xfId="0" applyFont="1" applyFill="1" applyBorder="1" applyAlignment="1">
      <alignment horizontal="center" vertical="center" wrapText="1"/>
    </xf>
    <xf numFmtId="0" fontId="3" fillId="33" borderId="23" xfId="0" applyFont="1" applyFill="1" applyBorder="1" applyAlignment="1">
      <alignment horizontal="center" vertical="center" wrapText="1"/>
    </xf>
    <xf numFmtId="0" fontId="1" fillId="30" borderId="9" xfId="0" applyFont="1" applyFill="1" applyBorder="1" applyAlignment="1">
      <alignment vertical="center" wrapText="1"/>
    </xf>
    <xf numFmtId="0" fontId="1" fillId="0" borderId="9" xfId="0" applyFont="1" applyFill="1" applyBorder="1" applyAlignment="1">
      <alignment vertical="center" wrapText="1"/>
    </xf>
    <xf numFmtId="0" fontId="0" fillId="0" borderId="9" xfId="0" applyFill="1" applyBorder="1" applyAlignment="1">
      <alignment vertical="center" wrapText="1"/>
    </xf>
    <xf numFmtId="0" fontId="0" fillId="30" borderId="9" xfId="0" applyFill="1" applyBorder="1" applyAlignment="1">
      <alignment vertical="center" wrapText="1"/>
    </xf>
    <xf numFmtId="0" fontId="1" fillId="0" borderId="25" xfId="0" applyFont="1" applyFill="1" applyBorder="1" applyAlignment="1">
      <alignment horizontal="left" vertical="center" wrapText="1"/>
    </xf>
    <xf numFmtId="0" fontId="1" fillId="0" borderId="26" xfId="0" applyFont="1" applyFill="1" applyBorder="1" applyAlignment="1">
      <alignment horizontal="left" vertical="center" wrapText="1"/>
    </xf>
    <xf numFmtId="0" fontId="0" fillId="30" borderId="25" xfId="0" applyFill="1" applyBorder="1" applyAlignment="1">
      <alignment horizontal="center" vertical="center" wrapText="1"/>
    </xf>
    <xf numFmtId="0" fontId="0" fillId="30" borderId="29" xfId="0" applyFill="1" applyBorder="1" applyAlignment="1">
      <alignment horizontal="center" vertical="center" wrapText="1"/>
    </xf>
    <xf numFmtId="0" fontId="1" fillId="30" borderId="25" xfId="0" applyFont="1" applyFill="1" applyBorder="1" applyAlignment="1">
      <alignment horizontal="center" vertical="center" wrapText="1"/>
    </xf>
    <xf numFmtId="0" fontId="1" fillId="30" borderId="26" xfId="0" applyFont="1" applyFill="1" applyBorder="1" applyAlignment="1">
      <alignment horizontal="center" vertical="center" wrapText="1"/>
    </xf>
    <xf numFmtId="0" fontId="0" fillId="0" borderId="27" xfId="0" applyBorder="1" applyAlignment="1">
      <alignment horizontal="center" vertical="center" wrapText="1"/>
    </xf>
    <xf numFmtId="0" fontId="0" fillId="0" borderId="18" xfId="0" applyBorder="1" applyAlignment="1">
      <alignment horizontal="center" vertical="center" wrapText="1"/>
    </xf>
    <xf numFmtId="0" fontId="0" fillId="0" borderId="28" xfId="0" applyBorder="1" applyAlignment="1">
      <alignment horizontal="center" vertical="center" wrapText="1"/>
    </xf>
    <xf numFmtId="0" fontId="41" fillId="0" borderId="30" xfId="0" applyFont="1" applyBorder="1" applyAlignment="1">
      <alignment horizontal="center" vertical="center" wrapText="1"/>
    </xf>
    <xf numFmtId="0" fontId="41" fillId="0" borderId="18" xfId="0" applyFont="1" applyBorder="1" applyAlignment="1">
      <alignment horizontal="center" vertical="center" wrapText="1"/>
    </xf>
    <xf numFmtId="0" fontId="33" fillId="27" borderId="9" xfId="0" applyFont="1" applyFill="1" applyBorder="1" applyAlignment="1">
      <alignment horizontal="center" vertical="center" wrapText="1"/>
    </xf>
    <xf numFmtId="49" fontId="33" fillId="27" borderId="9" xfId="0" applyNumberFormat="1" applyFont="1" applyFill="1" applyBorder="1" applyAlignment="1">
      <alignment horizontal="center" vertical="center" wrapText="1"/>
    </xf>
    <xf numFmtId="166" fontId="42" fillId="0" borderId="0" xfId="0" applyNumberFormat="1" applyFont="1" applyBorder="1" applyAlignment="1">
      <alignment horizontal="center" vertical="center" wrapText="1"/>
    </xf>
    <xf numFmtId="171" fontId="33" fillId="27" borderId="9" xfId="0" applyNumberFormat="1" applyFont="1" applyFill="1" applyBorder="1" applyAlignment="1">
      <alignment horizontal="center" vertical="center" wrapText="1"/>
    </xf>
    <xf numFmtId="0" fontId="1" fillId="30" borderId="9" xfId="0" applyFont="1" applyFill="1" applyBorder="1" applyAlignment="1">
      <alignment horizontal="left" vertical="center" wrapText="1"/>
    </xf>
    <xf numFmtId="0" fontId="1" fillId="30" borderId="25" xfId="0" applyFont="1" applyFill="1" applyBorder="1" applyAlignment="1">
      <alignment horizontal="left" vertical="center" wrapText="1"/>
    </xf>
    <xf numFmtId="0" fontId="1" fillId="30" borderId="26" xfId="0" applyFont="1" applyFill="1" applyBorder="1" applyAlignment="1">
      <alignment horizontal="left" vertical="center" wrapText="1"/>
    </xf>
    <xf numFmtId="0" fontId="1" fillId="0" borderId="0" xfId="0" applyFont="1" applyAlignment="1">
      <alignment horizontal="center"/>
    </xf>
    <xf numFmtId="0" fontId="0" fillId="0" borderId="0" xfId="0" applyAlignment="1">
      <alignment horizontal="center"/>
    </xf>
    <xf numFmtId="0" fontId="3" fillId="0" borderId="25"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26" xfId="0" applyFont="1" applyBorder="1" applyAlignment="1">
      <alignment horizontal="center" vertical="center" wrapText="1"/>
    </xf>
    <xf numFmtId="0" fontId="52" fillId="0" borderId="0" xfId="0" applyFont="1" applyAlignment="1">
      <alignment horizontal="center"/>
    </xf>
    <xf numFmtId="0" fontId="1" fillId="0" borderId="0" xfId="0" applyFont="1" applyAlignment="1">
      <alignment horizontal="center" vertical="center" wrapText="1"/>
    </xf>
    <xf numFmtId="0" fontId="0" fillId="0" borderId="0" xfId="0" applyAlignment="1">
      <alignment horizontal="center" vertical="center" wrapText="1"/>
    </xf>
    <xf numFmtId="14" fontId="0" fillId="0" borderId="0" xfId="0" applyNumberFormat="1" applyAlignment="1">
      <alignment horizontal="center"/>
    </xf>
    <xf numFmtId="0" fontId="51" fillId="0" borderId="0" xfId="0" applyFont="1" applyAlignment="1">
      <alignment horizontal="center" vertical="center"/>
    </xf>
  </cellXfs>
  <cellStyles count="769">
    <cellStyle name="20% - Accent1" xfId="1" xr:uid="{00000000-0005-0000-0000-000000000000}"/>
    <cellStyle name="20% - Accent2" xfId="2" xr:uid="{00000000-0005-0000-0000-000001000000}"/>
    <cellStyle name="20% - Accent3" xfId="3" xr:uid="{00000000-0005-0000-0000-000002000000}"/>
    <cellStyle name="20% - Accent4" xfId="4" xr:uid="{00000000-0005-0000-0000-000003000000}"/>
    <cellStyle name="20% - Accent5" xfId="5" xr:uid="{00000000-0005-0000-0000-000004000000}"/>
    <cellStyle name="20% - Accent6" xfId="6" xr:uid="{00000000-0005-0000-0000-000005000000}"/>
    <cellStyle name="40% - Accent1" xfId="7" xr:uid="{00000000-0005-0000-0000-000006000000}"/>
    <cellStyle name="40% - Accent2" xfId="8" xr:uid="{00000000-0005-0000-0000-000007000000}"/>
    <cellStyle name="40% - Accent3" xfId="9" xr:uid="{00000000-0005-0000-0000-000008000000}"/>
    <cellStyle name="40% - Accent4" xfId="10" xr:uid="{00000000-0005-0000-0000-000009000000}"/>
    <cellStyle name="40% - Accent5" xfId="11" xr:uid="{00000000-0005-0000-0000-00000A000000}"/>
    <cellStyle name="40% - Accent6" xfId="12" xr:uid="{00000000-0005-0000-0000-00000B000000}"/>
    <cellStyle name="60% - Accent1" xfId="13" xr:uid="{00000000-0005-0000-0000-00000C000000}"/>
    <cellStyle name="60% - Accent2" xfId="14" xr:uid="{00000000-0005-0000-0000-00000D000000}"/>
    <cellStyle name="60% - Accent3" xfId="15" xr:uid="{00000000-0005-0000-0000-00000E000000}"/>
    <cellStyle name="60% - Accent4" xfId="16" xr:uid="{00000000-0005-0000-0000-00000F000000}"/>
    <cellStyle name="60% - Accent5" xfId="17" xr:uid="{00000000-0005-0000-0000-000010000000}"/>
    <cellStyle name="60% - Accent6" xfId="18" xr:uid="{00000000-0005-0000-0000-000011000000}"/>
    <cellStyle name="Accent1" xfId="19" xr:uid="{00000000-0005-0000-0000-000012000000}"/>
    <cellStyle name="Accent2" xfId="20" xr:uid="{00000000-0005-0000-0000-000013000000}"/>
    <cellStyle name="Accent3" xfId="21" xr:uid="{00000000-0005-0000-0000-000014000000}"/>
    <cellStyle name="Accent4" xfId="22" xr:uid="{00000000-0005-0000-0000-000015000000}"/>
    <cellStyle name="Accent5" xfId="23" xr:uid="{00000000-0005-0000-0000-000016000000}"/>
    <cellStyle name="Accent6" xfId="24" xr:uid="{00000000-0005-0000-0000-000017000000}"/>
    <cellStyle name="Bad" xfId="25" xr:uid="{00000000-0005-0000-0000-000018000000}"/>
    <cellStyle name="Calculation" xfId="26" xr:uid="{00000000-0005-0000-0000-000019000000}"/>
    <cellStyle name="Check Cell" xfId="27" xr:uid="{00000000-0005-0000-0000-00001A000000}"/>
    <cellStyle name="Coma 2" xfId="28" xr:uid="{00000000-0005-0000-0000-00001B000000}"/>
    <cellStyle name="Euro" xfId="29" xr:uid="{00000000-0005-0000-0000-00001C000000}"/>
    <cellStyle name="Euro 10" xfId="30" xr:uid="{00000000-0005-0000-0000-00001D000000}"/>
    <cellStyle name="Euro 11" xfId="31" xr:uid="{00000000-0005-0000-0000-00001E000000}"/>
    <cellStyle name="Euro 12" xfId="32" xr:uid="{00000000-0005-0000-0000-00001F000000}"/>
    <cellStyle name="Euro 13" xfId="33" xr:uid="{00000000-0005-0000-0000-000020000000}"/>
    <cellStyle name="Euro 14" xfId="34" xr:uid="{00000000-0005-0000-0000-000021000000}"/>
    <cellStyle name="Euro 15" xfId="35" xr:uid="{00000000-0005-0000-0000-000022000000}"/>
    <cellStyle name="Euro 16" xfId="36" xr:uid="{00000000-0005-0000-0000-000023000000}"/>
    <cellStyle name="Euro 17" xfId="37" xr:uid="{00000000-0005-0000-0000-000024000000}"/>
    <cellStyle name="Euro 18" xfId="38" xr:uid="{00000000-0005-0000-0000-000025000000}"/>
    <cellStyle name="Euro 19" xfId="39" xr:uid="{00000000-0005-0000-0000-000026000000}"/>
    <cellStyle name="Euro 2" xfId="40" xr:uid="{00000000-0005-0000-0000-000027000000}"/>
    <cellStyle name="Euro 20" xfId="41" xr:uid="{00000000-0005-0000-0000-000028000000}"/>
    <cellStyle name="Euro 21" xfId="42" xr:uid="{00000000-0005-0000-0000-000029000000}"/>
    <cellStyle name="Euro 22" xfId="43" xr:uid="{00000000-0005-0000-0000-00002A000000}"/>
    <cellStyle name="Euro 23" xfId="44" xr:uid="{00000000-0005-0000-0000-00002B000000}"/>
    <cellStyle name="Euro 3" xfId="45" xr:uid="{00000000-0005-0000-0000-00002C000000}"/>
    <cellStyle name="Euro 4" xfId="46" xr:uid="{00000000-0005-0000-0000-00002D000000}"/>
    <cellStyle name="Euro 5" xfId="47" xr:uid="{00000000-0005-0000-0000-00002E000000}"/>
    <cellStyle name="Euro 6" xfId="48" xr:uid="{00000000-0005-0000-0000-00002F000000}"/>
    <cellStyle name="Euro 7" xfId="49" xr:uid="{00000000-0005-0000-0000-000030000000}"/>
    <cellStyle name="Euro 8" xfId="50" xr:uid="{00000000-0005-0000-0000-000031000000}"/>
    <cellStyle name="Euro 9" xfId="51" xr:uid="{00000000-0005-0000-0000-000032000000}"/>
    <cellStyle name="Explanatory Text" xfId="52" xr:uid="{00000000-0005-0000-0000-000033000000}"/>
    <cellStyle name="Good" xfId="53" xr:uid="{00000000-0005-0000-0000-000034000000}"/>
    <cellStyle name="Heading 1" xfId="54" xr:uid="{00000000-0005-0000-0000-000035000000}"/>
    <cellStyle name="Heading 2" xfId="55" xr:uid="{00000000-0005-0000-0000-000036000000}"/>
    <cellStyle name="Heading 3" xfId="56" xr:uid="{00000000-0005-0000-0000-000037000000}"/>
    <cellStyle name="Heading 4" xfId="57" xr:uid="{00000000-0005-0000-0000-000038000000}"/>
    <cellStyle name="Hipervínculo" xfId="58" builtinId="8"/>
    <cellStyle name="Input" xfId="59" xr:uid="{00000000-0005-0000-0000-00003A000000}"/>
    <cellStyle name="Linked Cell" xfId="60" xr:uid="{00000000-0005-0000-0000-00003B000000}"/>
    <cellStyle name="Millares" xfId="61" builtinId="3"/>
    <cellStyle name="Millares [0]" xfId="768" builtinId="6"/>
    <cellStyle name="Millares 58" xfId="62" xr:uid="{00000000-0005-0000-0000-00003E000000}"/>
    <cellStyle name="Millares 7" xfId="63" xr:uid="{00000000-0005-0000-0000-00003F000000}"/>
    <cellStyle name="Millares 7 2" xfId="64" xr:uid="{00000000-0005-0000-0000-000040000000}"/>
    <cellStyle name="Moneda" xfId="65" builtinId="4"/>
    <cellStyle name="Moneda 2 2" xfId="66" xr:uid="{00000000-0005-0000-0000-000042000000}"/>
    <cellStyle name="Normal" xfId="0" builtinId="0"/>
    <cellStyle name="Normal 2 10" xfId="67" xr:uid="{00000000-0005-0000-0000-000044000000}"/>
    <cellStyle name="Normal 2 100" xfId="68" xr:uid="{00000000-0005-0000-0000-000045000000}"/>
    <cellStyle name="Normal 2 101" xfId="69" xr:uid="{00000000-0005-0000-0000-000046000000}"/>
    <cellStyle name="Normal 2 102" xfId="70" xr:uid="{00000000-0005-0000-0000-000047000000}"/>
    <cellStyle name="Normal 2 103" xfId="71" xr:uid="{00000000-0005-0000-0000-000048000000}"/>
    <cellStyle name="Normal 2 104" xfId="72" xr:uid="{00000000-0005-0000-0000-000049000000}"/>
    <cellStyle name="Normal 2 105" xfId="73" xr:uid="{00000000-0005-0000-0000-00004A000000}"/>
    <cellStyle name="Normal 2 106" xfId="74" xr:uid="{00000000-0005-0000-0000-00004B000000}"/>
    <cellStyle name="Normal 2 107" xfId="75" xr:uid="{00000000-0005-0000-0000-00004C000000}"/>
    <cellStyle name="Normal 2 108" xfId="76" xr:uid="{00000000-0005-0000-0000-00004D000000}"/>
    <cellStyle name="Normal 2 109" xfId="77" xr:uid="{00000000-0005-0000-0000-00004E000000}"/>
    <cellStyle name="Normal 2 11" xfId="78" xr:uid="{00000000-0005-0000-0000-00004F000000}"/>
    <cellStyle name="Normal 2 110" xfId="79" xr:uid="{00000000-0005-0000-0000-000050000000}"/>
    <cellStyle name="Normal 2 111" xfId="80" xr:uid="{00000000-0005-0000-0000-000051000000}"/>
    <cellStyle name="Normal 2 112" xfId="81" xr:uid="{00000000-0005-0000-0000-000052000000}"/>
    <cellStyle name="Normal 2 113" xfId="82" xr:uid="{00000000-0005-0000-0000-000053000000}"/>
    <cellStyle name="Normal 2 114" xfId="83" xr:uid="{00000000-0005-0000-0000-000054000000}"/>
    <cellStyle name="Normal 2 115" xfId="84" xr:uid="{00000000-0005-0000-0000-000055000000}"/>
    <cellStyle name="Normal 2 116" xfId="85" xr:uid="{00000000-0005-0000-0000-000056000000}"/>
    <cellStyle name="Normal 2 117" xfId="86" xr:uid="{00000000-0005-0000-0000-000057000000}"/>
    <cellStyle name="Normal 2 118" xfId="87" xr:uid="{00000000-0005-0000-0000-000058000000}"/>
    <cellStyle name="Normal 2 119" xfId="88" xr:uid="{00000000-0005-0000-0000-000059000000}"/>
    <cellStyle name="Normal 2 12" xfId="89" xr:uid="{00000000-0005-0000-0000-00005A000000}"/>
    <cellStyle name="Normal 2 120" xfId="90" xr:uid="{00000000-0005-0000-0000-00005B000000}"/>
    <cellStyle name="Normal 2 121" xfId="91" xr:uid="{00000000-0005-0000-0000-00005C000000}"/>
    <cellStyle name="Normal 2 122" xfId="92" xr:uid="{00000000-0005-0000-0000-00005D000000}"/>
    <cellStyle name="Normal 2 123" xfId="93" xr:uid="{00000000-0005-0000-0000-00005E000000}"/>
    <cellStyle name="Normal 2 124" xfId="94" xr:uid="{00000000-0005-0000-0000-00005F000000}"/>
    <cellStyle name="Normal 2 125" xfId="95" xr:uid="{00000000-0005-0000-0000-000060000000}"/>
    <cellStyle name="Normal 2 126" xfId="96" xr:uid="{00000000-0005-0000-0000-000061000000}"/>
    <cellStyle name="Normal 2 127" xfId="97" xr:uid="{00000000-0005-0000-0000-000062000000}"/>
    <cellStyle name="Normal 2 128" xfId="98" xr:uid="{00000000-0005-0000-0000-000063000000}"/>
    <cellStyle name="Normal 2 129" xfId="99" xr:uid="{00000000-0005-0000-0000-000064000000}"/>
    <cellStyle name="Normal 2 13" xfId="100" xr:uid="{00000000-0005-0000-0000-000065000000}"/>
    <cellStyle name="Normal 2 130" xfId="101" xr:uid="{00000000-0005-0000-0000-000066000000}"/>
    <cellStyle name="Normal 2 131" xfId="102" xr:uid="{00000000-0005-0000-0000-000067000000}"/>
    <cellStyle name="Normal 2 132" xfId="103" xr:uid="{00000000-0005-0000-0000-000068000000}"/>
    <cellStyle name="Normal 2 133" xfId="104" xr:uid="{00000000-0005-0000-0000-000069000000}"/>
    <cellStyle name="Normal 2 134" xfId="105" xr:uid="{00000000-0005-0000-0000-00006A000000}"/>
    <cellStyle name="Normal 2 135" xfId="106" xr:uid="{00000000-0005-0000-0000-00006B000000}"/>
    <cellStyle name="Normal 2 136" xfId="107" xr:uid="{00000000-0005-0000-0000-00006C000000}"/>
    <cellStyle name="Normal 2 137" xfId="108" xr:uid="{00000000-0005-0000-0000-00006D000000}"/>
    <cellStyle name="Normal 2 138" xfId="109" xr:uid="{00000000-0005-0000-0000-00006E000000}"/>
    <cellStyle name="Normal 2 139" xfId="110" xr:uid="{00000000-0005-0000-0000-00006F000000}"/>
    <cellStyle name="Normal 2 14" xfId="111" xr:uid="{00000000-0005-0000-0000-000070000000}"/>
    <cellStyle name="Normal 2 140" xfId="112" xr:uid="{00000000-0005-0000-0000-000071000000}"/>
    <cellStyle name="Normal 2 141" xfId="113" xr:uid="{00000000-0005-0000-0000-000072000000}"/>
    <cellStyle name="Normal 2 142" xfId="114" xr:uid="{00000000-0005-0000-0000-000073000000}"/>
    <cellStyle name="Normal 2 143" xfId="115" xr:uid="{00000000-0005-0000-0000-000074000000}"/>
    <cellStyle name="Normal 2 144" xfId="116" xr:uid="{00000000-0005-0000-0000-000075000000}"/>
    <cellStyle name="Normal 2 145" xfId="117" xr:uid="{00000000-0005-0000-0000-000076000000}"/>
    <cellStyle name="Normal 2 146" xfId="118" xr:uid="{00000000-0005-0000-0000-000077000000}"/>
    <cellStyle name="Normal 2 147" xfId="119" xr:uid="{00000000-0005-0000-0000-000078000000}"/>
    <cellStyle name="Normal 2 148" xfId="120" xr:uid="{00000000-0005-0000-0000-000079000000}"/>
    <cellStyle name="Normal 2 149" xfId="121" xr:uid="{00000000-0005-0000-0000-00007A000000}"/>
    <cellStyle name="Normal 2 15" xfId="122" xr:uid="{00000000-0005-0000-0000-00007B000000}"/>
    <cellStyle name="Normal 2 15 10" xfId="123" xr:uid="{00000000-0005-0000-0000-00007C000000}"/>
    <cellStyle name="Normal 2 15 11" xfId="124" xr:uid="{00000000-0005-0000-0000-00007D000000}"/>
    <cellStyle name="Normal 2 15 12" xfId="125" xr:uid="{00000000-0005-0000-0000-00007E000000}"/>
    <cellStyle name="Normal 2 15 13" xfId="126" xr:uid="{00000000-0005-0000-0000-00007F000000}"/>
    <cellStyle name="Normal 2 15 14" xfId="127" xr:uid="{00000000-0005-0000-0000-000080000000}"/>
    <cellStyle name="Normal 2 15 15" xfId="128" xr:uid="{00000000-0005-0000-0000-000081000000}"/>
    <cellStyle name="Normal 2 15 16" xfId="129" xr:uid="{00000000-0005-0000-0000-000082000000}"/>
    <cellStyle name="Normal 2 15 17" xfId="130" xr:uid="{00000000-0005-0000-0000-000083000000}"/>
    <cellStyle name="Normal 2 15 18" xfId="131" xr:uid="{00000000-0005-0000-0000-000084000000}"/>
    <cellStyle name="Normal 2 15 19" xfId="132" xr:uid="{00000000-0005-0000-0000-000085000000}"/>
    <cellStyle name="Normal 2 15 2" xfId="133" xr:uid="{00000000-0005-0000-0000-000086000000}"/>
    <cellStyle name="Normal 2 15 20" xfId="134" xr:uid="{00000000-0005-0000-0000-000087000000}"/>
    <cellStyle name="Normal 2 15 21" xfId="135" xr:uid="{00000000-0005-0000-0000-000088000000}"/>
    <cellStyle name="Normal 2 15 3" xfId="136" xr:uid="{00000000-0005-0000-0000-000089000000}"/>
    <cellStyle name="Normal 2 15 4" xfId="137" xr:uid="{00000000-0005-0000-0000-00008A000000}"/>
    <cellStyle name="Normal 2 15 5" xfId="138" xr:uid="{00000000-0005-0000-0000-00008B000000}"/>
    <cellStyle name="Normal 2 15 6" xfId="139" xr:uid="{00000000-0005-0000-0000-00008C000000}"/>
    <cellStyle name="Normal 2 15 7" xfId="140" xr:uid="{00000000-0005-0000-0000-00008D000000}"/>
    <cellStyle name="Normal 2 15 8" xfId="141" xr:uid="{00000000-0005-0000-0000-00008E000000}"/>
    <cellStyle name="Normal 2 15 9" xfId="142" xr:uid="{00000000-0005-0000-0000-00008F000000}"/>
    <cellStyle name="Normal 2 150" xfId="143" xr:uid="{00000000-0005-0000-0000-000090000000}"/>
    <cellStyle name="Normal 2 151" xfId="144" xr:uid="{00000000-0005-0000-0000-000091000000}"/>
    <cellStyle name="Normal 2 152" xfId="145" xr:uid="{00000000-0005-0000-0000-000092000000}"/>
    <cellStyle name="Normal 2 153" xfId="146" xr:uid="{00000000-0005-0000-0000-000093000000}"/>
    <cellStyle name="Normal 2 154" xfId="147" xr:uid="{00000000-0005-0000-0000-000094000000}"/>
    <cellStyle name="Normal 2 155" xfId="148" xr:uid="{00000000-0005-0000-0000-000095000000}"/>
    <cellStyle name="Normal 2 156" xfId="149" xr:uid="{00000000-0005-0000-0000-000096000000}"/>
    <cellStyle name="Normal 2 157" xfId="150" xr:uid="{00000000-0005-0000-0000-000097000000}"/>
    <cellStyle name="Normal 2 158" xfId="151" xr:uid="{00000000-0005-0000-0000-000098000000}"/>
    <cellStyle name="Normal 2 159" xfId="152" xr:uid="{00000000-0005-0000-0000-000099000000}"/>
    <cellStyle name="Normal 2 16" xfId="153" xr:uid="{00000000-0005-0000-0000-00009A000000}"/>
    <cellStyle name="Normal 2 16 10" xfId="154" xr:uid="{00000000-0005-0000-0000-00009B000000}"/>
    <cellStyle name="Normal 2 16 11" xfId="155" xr:uid="{00000000-0005-0000-0000-00009C000000}"/>
    <cellStyle name="Normal 2 16 12" xfId="156" xr:uid="{00000000-0005-0000-0000-00009D000000}"/>
    <cellStyle name="Normal 2 16 13" xfId="157" xr:uid="{00000000-0005-0000-0000-00009E000000}"/>
    <cellStyle name="Normal 2 16 14" xfId="158" xr:uid="{00000000-0005-0000-0000-00009F000000}"/>
    <cellStyle name="Normal 2 16 15" xfId="159" xr:uid="{00000000-0005-0000-0000-0000A0000000}"/>
    <cellStyle name="Normal 2 16 16" xfId="160" xr:uid="{00000000-0005-0000-0000-0000A1000000}"/>
    <cellStyle name="Normal 2 16 17" xfId="161" xr:uid="{00000000-0005-0000-0000-0000A2000000}"/>
    <cellStyle name="Normal 2 16 18" xfId="162" xr:uid="{00000000-0005-0000-0000-0000A3000000}"/>
    <cellStyle name="Normal 2 16 19" xfId="163" xr:uid="{00000000-0005-0000-0000-0000A4000000}"/>
    <cellStyle name="Normal 2 16 2" xfId="164" xr:uid="{00000000-0005-0000-0000-0000A5000000}"/>
    <cellStyle name="Normal 2 16 20" xfId="165" xr:uid="{00000000-0005-0000-0000-0000A6000000}"/>
    <cellStyle name="Normal 2 16 21" xfId="166" xr:uid="{00000000-0005-0000-0000-0000A7000000}"/>
    <cellStyle name="Normal 2 16 3" xfId="167" xr:uid="{00000000-0005-0000-0000-0000A8000000}"/>
    <cellStyle name="Normal 2 16 4" xfId="168" xr:uid="{00000000-0005-0000-0000-0000A9000000}"/>
    <cellStyle name="Normal 2 16 5" xfId="169" xr:uid="{00000000-0005-0000-0000-0000AA000000}"/>
    <cellStyle name="Normal 2 16 6" xfId="170" xr:uid="{00000000-0005-0000-0000-0000AB000000}"/>
    <cellStyle name="Normal 2 16 7" xfId="171" xr:uid="{00000000-0005-0000-0000-0000AC000000}"/>
    <cellStyle name="Normal 2 16 8" xfId="172" xr:uid="{00000000-0005-0000-0000-0000AD000000}"/>
    <cellStyle name="Normal 2 16 9" xfId="173" xr:uid="{00000000-0005-0000-0000-0000AE000000}"/>
    <cellStyle name="Normal 2 160" xfId="174" xr:uid="{00000000-0005-0000-0000-0000AF000000}"/>
    <cellStyle name="Normal 2 161" xfId="175" xr:uid="{00000000-0005-0000-0000-0000B0000000}"/>
    <cellStyle name="Normal 2 162" xfId="176" xr:uid="{00000000-0005-0000-0000-0000B1000000}"/>
    <cellStyle name="Normal 2 163" xfId="177" xr:uid="{00000000-0005-0000-0000-0000B2000000}"/>
    <cellStyle name="Normal 2 164" xfId="178" xr:uid="{00000000-0005-0000-0000-0000B3000000}"/>
    <cellStyle name="Normal 2 165" xfId="179" xr:uid="{00000000-0005-0000-0000-0000B4000000}"/>
    <cellStyle name="Normal 2 166" xfId="180" xr:uid="{00000000-0005-0000-0000-0000B5000000}"/>
    <cellStyle name="Normal 2 167" xfId="181" xr:uid="{00000000-0005-0000-0000-0000B6000000}"/>
    <cellStyle name="Normal 2 168" xfId="182" xr:uid="{00000000-0005-0000-0000-0000B7000000}"/>
    <cellStyle name="Normal 2 169" xfId="183" xr:uid="{00000000-0005-0000-0000-0000B8000000}"/>
    <cellStyle name="Normal 2 17" xfId="184" xr:uid="{00000000-0005-0000-0000-0000B9000000}"/>
    <cellStyle name="Normal 2 17 10" xfId="185" xr:uid="{00000000-0005-0000-0000-0000BA000000}"/>
    <cellStyle name="Normal 2 17 11" xfId="186" xr:uid="{00000000-0005-0000-0000-0000BB000000}"/>
    <cellStyle name="Normal 2 17 12" xfId="187" xr:uid="{00000000-0005-0000-0000-0000BC000000}"/>
    <cellStyle name="Normal 2 17 13" xfId="188" xr:uid="{00000000-0005-0000-0000-0000BD000000}"/>
    <cellStyle name="Normal 2 17 14" xfId="189" xr:uid="{00000000-0005-0000-0000-0000BE000000}"/>
    <cellStyle name="Normal 2 17 15" xfId="190" xr:uid="{00000000-0005-0000-0000-0000BF000000}"/>
    <cellStyle name="Normal 2 17 16" xfId="191" xr:uid="{00000000-0005-0000-0000-0000C0000000}"/>
    <cellStyle name="Normal 2 17 17" xfId="192" xr:uid="{00000000-0005-0000-0000-0000C1000000}"/>
    <cellStyle name="Normal 2 17 18" xfId="193" xr:uid="{00000000-0005-0000-0000-0000C2000000}"/>
    <cellStyle name="Normal 2 17 19" xfId="194" xr:uid="{00000000-0005-0000-0000-0000C3000000}"/>
    <cellStyle name="Normal 2 17 2" xfId="195" xr:uid="{00000000-0005-0000-0000-0000C4000000}"/>
    <cellStyle name="Normal 2 17 20" xfId="196" xr:uid="{00000000-0005-0000-0000-0000C5000000}"/>
    <cellStyle name="Normal 2 17 21" xfId="197" xr:uid="{00000000-0005-0000-0000-0000C6000000}"/>
    <cellStyle name="Normal 2 17 3" xfId="198" xr:uid="{00000000-0005-0000-0000-0000C7000000}"/>
    <cellStyle name="Normal 2 17 4" xfId="199" xr:uid="{00000000-0005-0000-0000-0000C8000000}"/>
    <cellStyle name="Normal 2 17 5" xfId="200" xr:uid="{00000000-0005-0000-0000-0000C9000000}"/>
    <cellStyle name="Normal 2 17 6" xfId="201" xr:uid="{00000000-0005-0000-0000-0000CA000000}"/>
    <cellStyle name="Normal 2 17 7" xfId="202" xr:uid="{00000000-0005-0000-0000-0000CB000000}"/>
    <cellStyle name="Normal 2 17 8" xfId="203" xr:uid="{00000000-0005-0000-0000-0000CC000000}"/>
    <cellStyle name="Normal 2 17 9" xfId="204" xr:uid="{00000000-0005-0000-0000-0000CD000000}"/>
    <cellStyle name="Normal 2 170" xfId="205" xr:uid="{00000000-0005-0000-0000-0000CE000000}"/>
    <cellStyle name="Normal 2 171" xfId="206" xr:uid="{00000000-0005-0000-0000-0000CF000000}"/>
    <cellStyle name="Normal 2 172" xfId="207" xr:uid="{00000000-0005-0000-0000-0000D0000000}"/>
    <cellStyle name="Normal 2 173" xfId="208" xr:uid="{00000000-0005-0000-0000-0000D1000000}"/>
    <cellStyle name="Normal 2 174" xfId="209" xr:uid="{00000000-0005-0000-0000-0000D2000000}"/>
    <cellStyle name="Normal 2 175" xfId="210" xr:uid="{00000000-0005-0000-0000-0000D3000000}"/>
    <cellStyle name="Normal 2 176" xfId="211" xr:uid="{00000000-0005-0000-0000-0000D4000000}"/>
    <cellStyle name="Normal 2 177" xfId="212" xr:uid="{00000000-0005-0000-0000-0000D5000000}"/>
    <cellStyle name="Normal 2 178" xfId="213" xr:uid="{00000000-0005-0000-0000-0000D6000000}"/>
    <cellStyle name="Normal 2 179" xfId="214" xr:uid="{00000000-0005-0000-0000-0000D7000000}"/>
    <cellStyle name="Normal 2 18" xfId="215" xr:uid="{00000000-0005-0000-0000-0000D8000000}"/>
    <cellStyle name="Normal 2 180" xfId="216" xr:uid="{00000000-0005-0000-0000-0000D9000000}"/>
    <cellStyle name="Normal 2 181" xfId="217" xr:uid="{00000000-0005-0000-0000-0000DA000000}"/>
    <cellStyle name="Normal 2 182" xfId="218" xr:uid="{00000000-0005-0000-0000-0000DB000000}"/>
    <cellStyle name="Normal 2 183" xfId="219" xr:uid="{00000000-0005-0000-0000-0000DC000000}"/>
    <cellStyle name="Normal 2 184" xfId="220" xr:uid="{00000000-0005-0000-0000-0000DD000000}"/>
    <cellStyle name="Normal 2 185" xfId="221" xr:uid="{00000000-0005-0000-0000-0000DE000000}"/>
    <cellStyle name="Normal 2 186" xfId="222" xr:uid="{00000000-0005-0000-0000-0000DF000000}"/>
    <cellStyle name="Normal 2 187" xfId="223" xr:uid="{00000000-0005-0000-0000-0000E0000000}"/>
    <cellStyle name="Normal 2 188" xfId="224" xr:uid="{00000000-0005-0000-0000-0000E1000000}"/>
    <cellStyle name="Normal 2 189" xfId="225" xr:uid="{00000000-0005-0000-0000-0000E2000000}"/>
    <cellStyle name="Normal 2 19" xfId="226" xr:uid="{00000000-0005-0000-0000-0000E3000000}"/>
    <cellStyle name="Normal 2 190" xfId="227" xr:uid="{00000000-0005-0000-0000-0000E4000000}"/>
    <cellStyle name="Normal 2 191" xfId="228" xr:uid="{00000000-0005-0000-0000-0000E5000000}"/>
    <cellStyle name="Normal 2 192" xfId="229" xr:uid="{00000000-0005-0000-0000-0000E6000000}"/>
    <cellStyle name="Normal 2 193" xfId="230" xr:uid="{00000000-0005-0000-0000-0000E7000000}"/>
    <cellStyle name="Normal 2 194" xfId="231" xr:uid="{00000000-0005-0000-0000-0000E8000000}"/>
    <cellStyle name="Normal 2 195" xfId="232" xr:uid="{00000000-0005-0000-0000-0000E9000000}"/>
    <cellStyle name="Normal 2 196" xfId="233" xr:uid="{00000000-0005-0000-0000-0000EA000000}"/>
    <cellStyle name="Normal 2 197" xfId="234" xr:uid="{00000000-0005-0000-0000-0000EB000000}"/>
    <cellStyle name="Normal 2 198" xfId="235" xr:uid="{00000000-0005-0000-0000-0000EC000000}"/>
    <cellStyle name="Normal 2 199" xfId="236" xr:uid="{00000000-0005-0000-0000-0000ED000000}"/>
    <cellStyle name="Normal 2 2" xfId="237" xr:uid="{00000000-0005-0000-0000-0000EE000000}"/>
    <cellStyle name="Normal 2 20" xfId="238" xr:uid="{00000000-0005-0000-0000-0000EF000000}"/>
    <cellStyle name="Normal 2 200" xfId="239" xr:uid="{00000000-0005-0000-0000-0000F0000000}"/>
    <cellStyle name="Normal 2 201" xfId="240" xr:uid="{00000000-0005-0000-0000-0000F1000000}"/>
    <cellStyle name="Normal 2 202" xfId="241" xr:uid="{00000000-0005-0000-0000-0000F2000000}"/>
    <cellStyle name="Normal 2 203" xfId="242" xr:uid="{00000000-0005-0000-0000-0000F3000000}"/>
    <cellStyle name="Normal 2 204" xfId="243" xr:uid="{00000000-0005-0000-0000-0000F4000000}"/>
    <cellStyle name="Normal 2 205" xfId="244" xr:uid="{00000000-0005-0000-0000-0000F5000000}"/>
    <cellStyle name="Normal 2 206" xfId="245" xr:uid="{00000000-0005-0000-0000-0000F6000000}"/>
    <cellStyle name="Normal 2 207" xfId="246" xr:uid="{00000000-0005-0000-0000-0000F7000000}"/>
    <cellStyle name="Normal 2 208" xfId="247" xr:uid="{00000000-0005-0000-0000-0000F8000000}"/>
    <cellStyle name="Normal 2 209" xfId="248" xr:uid="{00000000-0005-0000-0000-0000F9000000}"/>
    <cellStyle name="Normal 2 21" xfId="249" xr:uid="{00000000-0005-0000-0000-0000FA000000}"/>
    <cellStyle name="Normal 2 210" xfId="250" xr:uid="{00000000-0005-0000-0000-0000FB000000}"/>
    <cellStyle name="Normal 2 211" xfId="251" xr:uid="{00000000-0005-0000-0000-0000FC000000}"/>
    <cellStyle name="Normal 2 212" xfId="252" xr:uid="{00000000-0005-0000-0000-0000FD000000}"/>
    <cellStyle name="Normal 2 213" xfId="253" xr:uid="{00000000-0005-0000-0000-0000FE000000}"/>
    <cellStyle name="Normal 2 214" xfId="254" xr:uid="{00000000-0005-0000-0000-0000FF000000}"/>
    <cellStyle name="Normal 2 215" xfId="255" xr:uid="{00000000-0005-0000-0000-000000010000}"/>
    <cellStyle name="Normal 2 216" xfId="256" xr:uid="{00000000-0005-0000-0000-000001010000}"/>
    <cellStyle name="Normal 2 217" xfId="257" xr:uid="{00000000-0005-0000-0000-000002010000}"/>
    <cellStyle name="Normal 2 218" xfId="258" xr:uid="{00000000-0005-0000-0000-000003010000}"/>
    <cellStyle name="Normal 2 219" xfId="259" xr:uid="{00000000-0005-0000-0000-000004010000}"/>
    <cellStyle name="Normal 2 22" xfId="260" xr:uid="{00000000-0005-0000-0000-000005010000}"/>
    <cellStyle name="Normal 2 220" xfId="261" xr:uid="{00000000-0005-0000-0000-000006010000}"/>
    <cellStyle name="Normal 2 221" xfId="262" xr:uid="{00000000-0005-0000-0000-000007010000}"/>
    <cellStyle name="Normal 2 222" xfId="263" xr:uid="{00000000-0005-0000-0000-000008010000}"/>
    <cellStyle name="Normal 2 223" xfId="264" xr:uid="{00000000-0005-0000-0000-000009010000}"/>
    <cellStyle name="Normal 2 224" xfId="265" xr:uid="{00000000-0005-0000-0000-00000A010000}"/>
    <cellStyle name="Normal 2 225" xfId="266" xr:uid="{00000000-0005-0000-0000-00000B010000}"/>
    <cellStyle name="Normal 2 226" xfId="267" xr:uid="{00000000-0005-0000-0000-00000C010000}"/>
    <cellStyle name="Normal 2 227" xfId="268" xr:uid="{00000000-0005-0000-0000-00000D010000}"/>
    <cellStyle name="Normal 2 228" xfId="269" xr:uid="{00000000-0005-0000-0000-00000E010000}"/>
    <cellStyle name="Normal 2 229" xfId="270" xr:uid="{00000000-0005-0000-0000-00000F010000}"/>
    <cellStyle name="Normal 2 23" xfId="271" xr:uid="{00000000-0005-0000-0000-000010010000}"/>
    <cellStyle name="Normal 2 230" xfId="272" xr:uid="{00000000-0005-0000-0000-000011010000}"/>
    <cellStyle name="Normal 2 231" xfId="273" xr:uid="{00000000-0005-0000-0000-000012010000}"/>
    <cellStyle name="Normal 2 232" xfId="274" xr:uid="{00000000-0005-0000-0000-000013010000}"/>
    <cellStyle name="Normal 2 233" xfId="275" xr:uid="{00000000-0005-0000-0000-000014010000}"/>
    <cellStyle name="Normal 2 234" xfId="276" xr:uid="{00000000-0005-0000-0000-000015010000}"/>
    <cellStyle name="Normal 2 235" xfId="277" xr:uid="{00000000-0005-0000-0000-000016010000}"/>
    <cellStyle name="Normal 2 236" xfId="278" xr:uid="{00000000-0005-0000-0000-000017010000}"/>
    <cellStyle name="Normal 2 237" xfId="279" xr:uid="{00000000-0005-0000-0000-000018010000}"/>
    <cellStyle name="Normal 2 238" xfId="280" xr:uid="{00000000-0005-0000-0000-000019010000}"/>
    <cellStyle name="Normal 2 239" xfId="281" xr:uid="{00000000-0005-0000-0000-00001A010000}"/>
    <cellStyle name="Normal 2 24" xfId="282" xr:uid="{00000000-0005-0000-0000-00001B010000}"/>
    <cellStyle name="Normal 2 240" xfId="283" xr:uid="{00000000-0005-0000-0000-00001C010000}"/>
    <cellStyle name="Normal 2 241" xfId="284" xr:uid="{00000000-0005-0000-0000-00001D010000}"/>
    <cellStyle name="Normal 2 242" xfId="285" xr:uid="{00000000-0005-0000-0000-00001E010000}"/>
    <cellStyle name="Normal 2 243" xfId="286" xr:uid="{00000000-0005-0000-0000-00001F010000}"/>
    <cellStyle name="Normal 2 244" xfId="287" xr:uid="{00000000-0005-0000-0000-000020010000}"/>
    <cellStyle name="Normal 2 245" xfId="288" xr:uid="{00000000-0005-0000-0000-000021010000}"/>
    <cellStyle name="Normal 2 246" xfId="289" xr:uid="{00000000-0005-0000-0000-000022010000}"/>
    <cellStyle name="Normal 2 25" xfId="290" xr:uid="{00000000-0005-0000-0000-000023010000}"/>
    <cellStyle name="Normal 2 26" xfId="291" xr:uid="{00000000-0005-0000-0000-000024010000}"/>
    <cellStyle name="Normal 2 27" xfId="292" xr:uid="{00000000-0005-0000-0000-000025010000}"/>
    <cellStyle name="Normal 2 28" xfId="293" xr:uid="{00000000-0005-0000-0000-000026010000}"/>
    <cellStyle name="Normal 2 29" xfId="294" xr:uid="{00000000-0005-0000-0000-000027010000}"/>
    <cellStyle name="Normal 2 3" xfId="295" xr:uid="{00000000-0005-0000-0000-000028010000}"/>
    <cellStyle name="Normal 2 30" xfId="296" xr:uid="{00000000-0005-0000-0000-000029010000}"/>
    <cellStyle name="Normal 2 31" xfId="297" xr:uid="{00000000-0005-0000-0000-00002A010000}"/>
    <cellStyle name="Normal 2 32" xfId="298" xr:uid="{00000000-0005-0000-0000-00002B010000}"/>
    <cellStyle name="Normal 2 33" xfId="299" xr:uid="{00000000-0005-0000-0000-00002C010000}"/>
    <cellStyle name="Normal 2 33 10" xfId="300" xr:uid="{00000000-0005-0000-0000-00002D010000}"/>
    <cellStyle name="Normal 2 33 11" xfId="301" xr:uid="{00000000-0005-0000-0000-00002E010000}"/>
    <cellStyle name="Normal 2 33 12" xfId="302" xr:uid="{00000000-0005-0000-0000-00002F010000}"/>
    <cellStyle name="Normal 2 33 13" xfId="303" xr:uid="{00000000-0005-0000-0000-000030010000}"/>
    <cellStyle name="Normal 2 33 14" xfId="304" xr:uid="{00000000-0005-0000-0000-000031010000}"/>
    <cellStyle name="Normal 2 33 15" xfId="305" xr:uid="{00000000-0005-0000-0000-000032010000}"/>
    <cellStyle name="Normal 2 33 16" xfId="306" xr:uid="{00000000-0005-0000-0000-000033010000}"/>
    <cellStyle name="Normal 2 33 17" xfId="307" xr:uid="{00000000-0005-0000-0000-000034010000}"/>
    <cellStyle name="Normal 2 33 18" xfId="308" xr:uid="{00000000-0005-0000-0000-000035010000}"/>
    <cellStyle name="Normal 2 33 19" xfId="309" xr:uid="{00000000-0005-0000-0000-000036010000}"/>
    <cellStyle name="Normal 2 33 2" xfId="310" xr:uid="{00000000-0005-0000-0000-000037010000}"/>
    <cellStyle name="Normal 2 33 20" xfId="311" xr:uid="{00000000-0005-0000-0000-000038010000}"/>
    <cellStyle name="Normal 2 33 21" xfId="312" xr:uid="{00000000-0005-0000-0000-000039010000}"/>
    <cellStyle name="Normal 2 33 3" xfId="313" xr:uid="{00000000-0005-0000-0000-00003A010000}"/>
    <cellStyle name="Normal 2 33 4" xfId="314" xr:uid="{00000000-0005-0000-0000-00003B010000}"/>
    <cellStyle name="Normal 2 33 5" xfId="315" xr:uid="{00000000-0005-0000-0000-00003C010000}"/>
    <cellStyle name="Normal 2 33 6" xfId="316" xr:uid="{00000000-0005-0000-0000-00003D010000}"/>
    <cellStyle name="Normal 2 33 7" xfId="317" xr:uid="{00000000-0005-0000-0000-00003E010000}"/>
    <cellStyle name="Normal 2 33 8" xfId="318" xr:uid="{00000000-0005-0000-0000-00003F010000}"/>
    <cellStyle name="Normal 2 33 9" xfId="319" xr:uid="{00000000-0005-0000-0000-000040010000}"/>
    <cellStyle name="Normal 2 34" xfId="320" xr:uid="{00000000-0005-0000-0000-000041010000}"/>
    <cellStyle name="Normal 2 35" xfId="321" xr:uid="{00000000-0005-0000-0000-000042010000}"/>
    <cellStyle name="Normal 2 36" xfId="322" xr:uid="{00000000-0005-0000-0000-000043010000}"/>
    <cellStyle name="Normal 2 37" xfId="323" xr:uid="{00000000-0005-0000-0000-000044010000}"/>
    <cellStyle name="Normal 2 38" xfId="324" xr:uid="{00000000-0005-0000-0000-000045010000}"/>
    <cellStyle name="Normal 2 39" xfId="325" xr:uid="{00000000-0005-0000-0000-000046010000}"/>
    <cellStyle name="Normal 2 4" xfId="326" xr:uid="{00000000-0005-0000-0000-000047010000}"/>
    <cellStyle name="Normal 2 40" xfId="327" xr:uid="{00000000-0005-0000-0000-000048010000}"/>
    <cellStyle name="Normal 2 41" xfId="328" xr:uid="{00000000-0005-0000-0000-000049010000}"/>
    <cellStyle name="Normal 2 42" xfId="329" xr:uid="{00000000-0005-0000-0000-00004A010000}"/>
    <cellStyle name="Normal 2 43" xfId="330" xr:uid="{00000000-0005-0000-0000-00004B010000}"/>
    <cellStyle name="Normal 2 44" xfId="331" xr:uid="{00000000-0005-0000-0000-00004C010000}"/>
    <cellStyle name="Normal 2 45" xfId="332" xr:uid="{00000000-0005-0000-0000-00004D010000}"/>
    <cellStyle name="Normal 2 46" xfId="333" xr:uid="{00000000-0005-0000-0000-00004E010000}"/>
    <cellStyle name="Normal 2 47" xfId="334" xr:uid="{00000000-0005-0000-0000-00004F010000}"/>
    <cellStyle name="Normal 2 48" xfId="335" xr:uid="{00000000-0005-0000-0000-000050010000}"/>
    <cellStyle name="Normal 2 49" xfId="336" xr:uid="{00000000-0005-0000-0000-000051010000}"/>
    <cellStyle name="Normal 2 5" xfId="337" xr:uid="{00000000-0005-0000-0000-000052010000}"/>
    <cellStyle name="Normal 2 50" xfId="338" xr:uid="{00000000-0005-0000-0000-000053010000}"/>
    <cellStyle name="Normal 2 51" xfId="339" xr:uid="{00000000-0005-0000-0000-000054010000}"/>
    <cellStyle name="Normal 2 52" xfId="340" xr:uid="{00000000-0005-0000-0000-000055010000}"/>
    <cellStyle name="Normal 2 53" xfId="341" xr:uid="{00000000-0005-0000-0000-000056010000}"/>
    <cellStyle name="Normal 2 54" xfId="342" xr:uid="{00000000-0005-0000-0000-000057010000}"/>
    <cellStyle name="Normal 2 55" xfId="343" xr:uid="{00000000-0005-0000-0000-000058010000}"/>
    <cellStyle name="Normal 2 56" xfId="344" xr:uid="{00000000-0005-0000-0000-000059010000}"/>
    <cellStyle name="Normal 2 57" xfId="345" xr:uid="{00000000-0005-0000-0000-00005A010000}"/>
    <cellStyle name="Normal 2 58" xfId="346" xr:uid="{00000000-0005-0000-0000-00005B010000}"/>
    <cellStyle name="Normal 2 59" xfId="347" xr:uid="{00000000-0005-0000-0000-00005C010000}"/>
    <cellStyle name="Normal 2 6" xfId="348" xr:uid="{00000000-0005-0000-0000-00005D010000}"/>
    <cellStyle name="Normal 2 60" xfId="349" xr:uid="{00000000-0005-0000-0000-00005E010000}"/>
    <cellStyle name="Normal 2 61" xfId="350" xr:uid="{00000000-0005-0000-0000-00005F010000}"/>
    <cellStyle name="Normal 2 62" xfId="351" xr:uid="{00000000-0005-0000-0000-000060010000}"/>
    <cellStyle name="Normal 2 63" xfId="352" xr:uid="{00000000-0005-0000-0000-000061010000}"/>
    <cellStyle name="Normal 2 64" xfId="353" xr:uid="{00000000-0005-0000-0000-000062010000}"/>
    <cellStyle name="Normal 2 65" xfId="354" xr:uid="{00000000-0005-0000-0000-000063010000}"/>
    <cellStyle name="Normal 2 66" xfId="355" xr:uid="{00000000-0005-0000-0000-000064010000}"/>
    <cellStyle name="Normal 2 67" xfId="356" xr:uid="{00000000-0005-0000-0000-000065010000}"/>
    <cellStyle name="Normal 2 67 10" xfId="357" xr:uid="{00000000-0005-0000-0000-000066010000}"/>
    <cellStyle name="Normal 2 67 11" xfId="358" xr:uid="{00000000-0005-0000-0000-000067010000}"/>
    <cellStyle name="Normal 2 67 12" xfId="359" xr:uid="{00000000-0005-0000-0000-000068010000}"/>
    <cellStyle name="Normal 2 67 13" xfId="360" xr:uid="{00000000-0005-0000-0000-000069010000}"/>
    <cellStyle name="Normal 2 67 14" xfId="361" xr:uid="{00000000-0005-0000-0000-00006A010000}"/>
    <cellStyle name="Normal 2 67 15" xfId="362" xr:uid="{00000000-0005-0000-0000-00006B010000}"/>
    <cellStyle name="Normal 2 67 16" xfId="363" xr:uid="{00000000-0005-0000-0000-00006C010000}"/>
    <cellStyle name="Normal 2 67 17" xfId="364" xr:uid="{00000000-0005-0000-0000-00006D010000}"/>
    <cellStyle name="Normal 2 67 18" xfId="365" xr:uid="{00000000-0005-0000-0000-00006E010000}"/>
    <cellStyle name="Normal 2 67 19" xfId="366" xr:uid="{00000000-0005-0000-0000-00006F010000}"/>
    <cellStyle name="Normal 2 67 2" xfId="367" xr:uid="{00000000-0005-0000-0000-000070010000}"/>
    <cellStyle name="Normal 2 67 20" xfId="368" xr:uid="{00000000-0005-0000-0000-000071010000}"/>
    <cellStyle name="Normal 2 67 21" xfId="369" xr:uid="{00000000-0005-0000-0000-000072010000}"/>
    <cellStyle name="Normal 2 67 3" xfId="370" xr:uid="{00000000-0005-0000-0000-000073010000}"/>
    <cellStyle name="Normal 2 67 4" xfId="371" xr:uid="{00000000-0005-0000-0000-000074010000}"/>
    <cellStyle name="Normal 2 67 5" xfId="372" xr:uid="{00000000-0005-0000-0000-000075010000}"/>
    <cellStyle name="Normal 2 67 6" xfId="373" xr:uid="{00000000-0005-0000-0000-000076010000}"/>
    <cellStyle name="Normal 2 67 7" xfId="374" xr:uid="{00000000-0005-0000-0000-000077010000}"/>
    <cellStyle name="Normal 2 67 8" xfId="375" xr:uid="{00000000-0005-0000-0000-000078010000}"/>
    <cellStyle name="Normal 2 67 9" xfId="376" xr:uid="{00000000-0005-0000-0000-000079010000}"/>
    <cellStyle name="Normal 2 68" xfId="377" xr:uid="{00000000-0005-0000-0000-00007A010000}"/>
    <cellStyle name="Normal 2 68 10" xfId="378" xr:uid="{00000000-0005-0000-0000-00007B010000}"/>
    <cellStyle name="Normal 2 68 11" xfId="379" xr:uid="{00000000-0005-0000-0000-00007C010000}"/>
    <cellStyle name="Normal 2 68 12" xfId="380" xr:uid="{00000000-0005-0000-0000-00007D010000}"/>
    <cellStyle name="Normal 2 68 13" xfId="381" xr:uid="{00000000-0005-0000-0000-00007E010000}"/>
    <cellStyle name="Normal 2 68 14" xfId="382" xr:uid="{00000000-0005-0000-0000-00007F010000}"/>
    <cellStyle name="Normal 2 68 15" xfId="383" xr:uid="{00000000-0005-0000-0000-000080010000}"/>
    <cellStyle name="Normal 2 68 16" xfId="384" xr:uid="{00000000-0005-0000-0000-000081010000}"/>
    <cellStyle name="Normal 2 68 17" xfId="385" xr:uid="{00000000-0005-0000-0000-000082010000}"/>
    <cellStyle name="Normal 2 68 18" xfId="386" xr:uid="{00000000-0005-0000-0000-000083010000}"/>
    <cellStyle name="Normal 2 68 19" xfId="387" xr:uid="{00000000-0005-0000-0000-000084010000}"/>
    <cellStyle name="Normal 2 68 2" xfId="388" xr:uid="{00000000-0005-0000-0000-000085010000}"/>
    <cellStyle name="Normal 2 68 20" xfId="389" xr:uid="{00000000-0005-0000-0000-000086010000}"/>
    <cellStyle name="Normal 2 68 21" xfId="390" xr:uid="{00000000-0005-0000-0000-000087010000}"/>
    <cellStyle name="Normal 2 68 3" xfId="391" xr:uid="{00000000-0005-0000-0000-000088010000}"/>
    <cellStyle name="Normal 2 68 4" xfId="392" xr:uid="{00000000-0005-0000-0000-000089010000}"/>
    <cellStyle name="Normal 2 68 5" xfId="393" xr:uid="{00000000-0005-0000-0000-00008A010000}"/>
    <cellStyle name="Normal 2 68 6" xfId="394" xr:uid="{00000000-0005-0000-0000-00008B010000}"/>
    <cellStyle name="Normal 2 68 7" xfId="395" xr:uid="{00000000-0005-0000-0000-00008C010000}"/>
    <cellStyle name="Normal 2 68 8" xfId="396" xr:uid="{00000000-0005-0000-0000-00008D010000}"/>
    <cellStyle name="Normal 2 68 9" xfId="397" xr:uid="{00000000-0005-0000-0000-00008E010000}"/>
    <cellStyle name="Normal 2 69" xfId="398" xr:uid="{00000000-0005-0000-0000-00008F010000}"/>
    <cellStyle name="Normal 2 69 10" xfId="399" xr:uid="{00000000-0005-0000-0000-000090010000}"/>
    <cellStyle name="Normal 2 69 11" xfId="400" xr:uid="{00000000-0005-0000-0000-000091010000}"/>
    <cellStyle name="Normal 2 69 12" xfId="401" xr:uid="{00000000-0005-0000-0000-000092010000}"/>
    <cellStyle name="Normal 2 69 13" xfId="402" xr:uid="{00000000-0005-0000-0000-000093010000}"/>
    <cellStyle name="Normal 2 69 14" xfId="403" xr:uid="{00000000-0005-0000-0000-000094010000}"/>
    <cellStyle name="Normal 2 69 15" xfId="404" xr:uid="{00000000-0005-0000-0000-000095010000}"/>
    <cellStyle name="Normal 2 69 16" xfId="405" xr:uid="{00000000-0005-0000-0000-000096010000}"/>
    <cellStyle name="Normal 2 69 17" xfId="406" xr:uid="{00000000-0005-0000-0000-000097010000}"/>
    <cellStyle name="Normal 2 69 18" xfId="407" xr:uid="{00000000-0005-0000-0000-000098010000}"/>
    <cellStyle name="Normal 2 69 19" xfId="408" xr:uid="{00000000-0005-0000-0000-000099010000}"/>
    <cellStyle name="Normal 2 69 2" xfId="409" xr:uid="{00000000-0005-0000-0000-00009A010000}"/>
    <cellStyle name="Normal 2 69 20" xfId="410" xr:uid="{00000000-0005-0000-0000-00009B010000}"/>
    <cellStyle name="Normal 2 69 21" xfId="411" xr:uid="{00000000-0005-0000-0000-00009C010000}"/>
    <cellStyle name="Normal 2 69 3" xfId="412" xr:uid="{00000000-0005-0000-0000-00009D010000}"/>
    <cellStyle name="Normal 2 69 4" xfId="413" xr:uid="{00000000-0005-0000-0000-00009E010000}"/>
    <cellStyle name="Normal 2 69 5" xfId="414" xr:uid="{00000000-0005-0000-0000-00009F010000}"/>
    <cellStyle name="Normal 2 69 6" xfId="415" xr:uid="{00000000-0005-0000-0000-0000A0010000}"/>
    <cellStyle name="Normal 2 69 7" xfId="416" xr:uid="{00000000-0005-0000-0000-0000A1010000}"/>
    <cellStyle name="Normal 2 69 8" xfId="417" xr:uid="{00000000-0005-0000-0000-0000A2010000}"/>
    <cellStyle name="Normal 2 69 9" xfId="418" xr:uid="{00000000-0005-0000-0000-0000A3010000}"/>
    <cellStyle name="Normal 2 7" xfId="419" xr:uid="{00000000-0005-0000-0000-0000A4010000}"/>
    <cellStyle name="Normal 2 70" xfId="420" xr:uid="{00000000-0005-0000-0000-0000A5010000}"/>
    <cellStyle name="Normal 2 71" xfId="421" xr:uid="{00000000-0005-0000-0000-0000A6010000}"/>
    <cellStyle name="Normal 2 72" xfId="422" xr:uid="{00000000-0005-0000-0000-0000A7010000}"/>
    <cellStyle name="Normal 2 73" xfId="423" xr:uid="{00000000-0005-0000-0000-0000A8010000}"/>
    <cellStyle name="Normal 2 74" xfId="424" xr:uid="{00000000-0005-0000-0000-0000A9010000}"/>
    <cellStyle name="Normal 2 75" xfId="425" xr:uid="{00000000-0005-0000-0000-0000AA010000}"/>
    <cellStyle name="Normal 2 76" xfId="426" xr:uid="{00000000-0005-0000-0000-0000AB010000}"/>
    <cellStyle name="Normal 2 77" xfId="427" xr:uid="{00000000-0005-0000-0000-0000AC010000}"/>
    <cellStyle name="Normal 2 78" xfId="428" xr:uid="{00000000-0005-0000-0000-0000AD010000}"/>
    <cellStyle name="Normal 2 79" xfId="429" xr:uid="{00000000-0005-0000-0000-0000AE010000}"/>
    <cellStyle name="Normal 2 8" xfId="430" xr:uid="{00000000-0005-0000-0000-0000AF010000}"/>
    <cellStyle name="Normal 2 80" xfId="431" xr:uid="{00000000-0005-0000-0000-0000B0010000}"/>
    <cellStyle name="Normal 2 81" xfId="432" xr:uid="{00000000-0005-0000-0000-0000B1010000}"/>
    <cellStyle name="Normal 2 82" xfId="433" xr:uid="{00000000-0005-0000-0000-0000B2010000}"/>
    <cellStyle name="Normal 2 82 10" xfId="434" xr:uid="{00000000-0005-0000-0000-0000B3010000}"/>
    <cellStyle name="Normal 2 82 11" xfId="435" xr:uid="{00000000-0005-0000-0000-0000B4010000}"/>
    <cellStyle name="Normal 2 82 12" xfId="436" xr:uid="{00000000-0005-0000-0000-0000B5010000}"/>
    <cellStyle name="Normal 2 82 13" xfId="437" xr:uid="{00000000-0005-0000-0000-0000B6010000}"/>
    <cellStyle name="Normal 2 82 14" xfId="438" xr:uid="{00000000-0005-0000-0000-0000B7010000}"/>
    <cellStyle name="Normal 2 82 15" xfId="439" xr:uid="{00000000-0005-0000-0000-0000B8010000}"/>
    <cellStyle name="Normal 2 82 16" xfId="440" xr:uid="{00000000-0005-0000-0000-0000B9010000}"/>
    <cellStyle name="Normal 2 82 17" xfId="441" xr:uid="{00000000-0005-0000-0000-0000BA010000}"/>
    <cellStyle name="Normal 2 82 18" xfId="442" xr:uid="{00000000-0005-0000-0000-0000BB010000}"/>
    <cellStyle name="Normal 2 82 19" xfId="443" xr:uid="{00000000-0005-0000-0000-0000BC010000}"/>
    <cellStyle name="Normal 2 82 2" xfId="444" xr:uid="{00000000-0005-0000-0000-0000BD010000}"/>
    <cellStyle name="Normal 2 82 20" xfId="445" xr:uid="{00000000-0005-0000-0000-0000BE010000}"/>
    <cellStyle name="Normal 2 82 21" xfId="446" xr:uid="{00000000-0005-0000-0000-0000BF010000}"/>
    <cellStyle name="Normal 2 82 3" xfId="447" xr:uid="{00000000-0005-0000-0000-0000C0010000}"/>
    <cellStyle name="Normal 2 82 4" xfId="448" xr:uid="{00000000-0005-0000-0000-0000C1010000}"/>
    <cellStyle name="Normal 2 82 5" xfId="449" xr:uid="{00000000-0005-0000-0000-0000C2010000}"/>
    <cellStyle name="Normal 2 82 6" xfId="450" xr:uid="{00000000-0005-0000-0000-0000C3010000}"/>
    <cellStyle name="Normal 2 82 7" xfId="451" xr:uid="{00000000-0005-0000-0000-0000C4010000}"/>
    <cellStyle name="Normal 2 82 8" xfId="452" xr:uid="{00000000-0005-0000-0000-0000C5010000}"/>
    <cellStyle name="Normal 2 82 9" xfId="453" xr:uid="{00000000-0005-0000-0000-0000C6010000}"/>
    <cellStyle name="Normal 2 83" xfId="454" xr:uid="{00000000-0005-0000-0000-0000C7010000}"/>
    <cellStyle name="Normal 2 83 10" xfId="455" xr:uid="{00000000-0005-0000-0000-0000C8010000}"/>
    <cellStyle name="Normal 2 83 11" xfId="456" xr:uid="{00000000-0005-0000-0000-0000C9010000}"/>
    <cellStyle name="Normal 2 83 12" xfId="457" xr:uid="{00000000-0005-0000-0000-0000CA010000}"/>
    <cellStyle name="Normal 2 83 13" xfId="458" xr:uid="{00000000-0005-0000-0000-0000CB010000}"/>
    <cellStyle name="Normal 2 83 14" xfId="459" xr:uid="{00000000-0005-0000-0000-0000CC010000}"/>
    <cellStyle name="Normal 2 83 15" xfId="460" xr:uid="{00000000-0005-0000-0000-0000CD010000}"/>
    <cellStyle name="Normal 2 83 16" xfId="461" xr:uid="{00000000-0005-0000-0000-0000CE010000}"/>
    <cellStyle name="Normal 2 83 17" xfId="462" xr:uid="{00000000-0005-0000-0000-0000CF010000}"/>
    <cellStyle name="Normal 2 83 18" xfId="463" xr:uid="{00000000-0005-0000-0000-0000D0010000}"/>
    <cellStyle name="Normal 2 83 19" xfId="464" xr:uid="{00000000-0005-0000-0000-0000D1010000}"/>
    <cellStyle name="Normal 2 83 2" xfId="465" xr:uid="{00000000-0005-0000-0000-0000D2010000}"/>
    <cellStyle name="Normal 2 83 20" xfId="466" xr:uid="{00000000-0005-0000-0000-0000D3010000}"/>
    <cellStyle name="Normal 2 83 21" xfId="467" xr:uid="{00000000-0005-0000-0000-0000D4010000}"/>
    <cellStyle name="Normal 2 83 3" xfId="468" xr:uid="{00000000-0005-0000-0000-0000D5010000}"/>
    <cellStyle name="Normal 2 83 4" xfId="469" xr:uid="{00000000-0005-0000-0000-0000D6010000}"/>
    <cellStyle name="Normal 2 83 5" xfId="470" xr:uid="{00000000-0005-0000-0000-0000D7010000}"/>
    <cellStyle name="Normal 2 83 6" xfId="471" xr:uid="{00000000-0005-0000-0000-0000D8010000}"/>
    <cellStyle name="Normal 2 83 7" xfId="472" xr:uid="{00000000-0005-0000-0000-0000D9010000}"/>
    <cellStyle name="Normal 2 83 8" xfId="473" xr:uid="{00000000-0005-0000-0000-0000DA010000}"/>
    <cellStyle name="Normal 2 83 9" xfId="474" xr:uid="{00000000-0005-0000-0000-0000DB010000}"/>
    <cellStyle name="Normal 2 84" xfId="475" xr:uid="{00000000-0005-0000-0000-0000DC010000}"/>
    <cellStyle name="Normal 2 84 10" xfId="476" xr:uid="{00000000-0005-0000-0000-0000DD010000}"/>
    <cellStyle name="Normal 2 84 11" xfId="477" xr:uid="{00000000-0005-0000-0000-0000DE010000}"/>
    <cellStyle name="Normal 2 84 12" xfId="478" xr:uid="{00000000-0005-0000-0000-0000DF010000}"/>
    <cellStyle name="Normal 2 84 13" xfId="479" xr:uid="{00000000-0005-0000-0000-0000E0010000}"/>
    <cellStyle name="Normal 2 84 14" xfId="480" xr:uid="{00000000-0005-0000-0000-0000E1010000}"/>
    <cellStyle name="Normal 2 84 15" xfId="481" xr:uid="{00000000-0005-0000-0000-0000E2010000}"/>
    <cellStyle name="Normal 2 84 16" xfId="482" xr:uid="{00000000-0005-0000-0000-0000E3010000}"/>
    <cellStyle name="Normal 2 84 17" xfId="483" xr:uid="{00000000-0005-0000-0000-0000E4010000}"/>
    <cellStyle name="Normal 2 84 18" xfId="484" xr:uid="{00000000-0005-0000-0000-0000E5010000}"/>
    <cellStyle name="Normal 2 84 19" xfId="485" xr:uid="{00000000-0005-0000-0000-0000E6010000}"/>
    <cellStyle name="Normal 2 84 2" xfId="486" xr:uid="{00000000-0005-0000-0000-0000E7010000}"/>
    <cellStyle name="Normal 2 84 20" xfId="487" xr:uid="{00000000-0005-0000-0000-0000E8010000}"/>
    <cellStyle name="Normal 2 84 21" xfId="488" xr:uid="{00000000-0005-0000-0000-0000E9010000}"/>
    <cellStyle name="Normal 2 84 3" xfId="489" xr:uid="{00000000-0005-0000-0000-0000EA010000}"/>
    <cellStyle name="Normal 2 84 4" xfId="490" xr:uid="{00000000-0005-0000-0000-0000EB010000}"/>
    <cellStyle name="Normal 2 84 5" xfId="491" xr:uid="{00000000-0005-0000-0000-0000EC010000}"/>
    <cellStyle name="Normal 2 84 6" xfId="492" xr:uid="{00000000-0005-0000-0000-0000ED010000}"/>
    <cellStyle name="Normal 2 84 7" xfId="493" xr:uid="{00000000-0005-0000-0000-0000EE010000}"/>
    <cellStyle name="Normal 2 84 8" xfId="494" xr:uid="{00000000-0005-0000-0000-0000EF010000}"/>
    <cellStyle name="Normal 2 84 9" xfId="495" xr:uid="{00000000-0005-0000-0000-0000F0010000}"/>
    <cellStyle name="Normal 2 85" xfId="496" xr:uid="{00000000-0005-0000-0000-0000F1010000}"/>
    <cellStyle name="Normal 2 85 10" xfId="497" xr:uid="{00000000-0005-0000-0000-0000F2010000}"/>
    <cellStyle name="Normal 2 85 11" xfId="498" xr:uid="{00000000-0005-0000-0000-0000F3010000}"/>
    <cellStyle name="Normal 2 85 12" xfId="499" xr:uid="{00000000-0005-0000-0000-0000F4010000}"/>
    <cellStyle name="Normal 2 85 13" xfId="500" xr:uid="{00000000-0005-0000-0000-0000F5010000}"/>
    <cellStyle name="Normal 2 85 14" xfId="501" xr:uid="{00000000-0005-0000-0000-0000F6010000}"/>
    <cellStyle name="Normal 2 85 15" xfId="502" xr:uid="{00000000-0005-0000-0000-0000F7010000}"/>
    <cellStyle name="Normal 2 85 16" xfId="503" xr:uid="{00000000-0005-0000-0000-0000F8010000}"/>
    <cellStyle name="Normal 2 85 17" xfId="504" xr:uid="{00000000-0005-0000-0000-0000F9010000}"/>
    <cellStyle name="Normal 2 85 18" xfId="505" xr:uid="{00000000-0005-0000-0000-0000FA010000}"/>
    <cellStyle name="Normal 2 85 19" xfId="506" xr:uid="{00000000-0005-0000-0000-0000FB010000}"/>
    <cellStyle name="Normal 2 85 2" xfId="507" xr:uid="{00000000-0005-0000-0000-0000FC010000}"/>
    <cellStyle name="Normal 2 85 20" xfId="508" xr:uid="{00000000-0005-0000-0000-0000FD010000}"/>
    <cellStyle name="Normal 2 85 21" xfId="509" xr:uid="{00000000-0005-0000-0000-0000FE010000}"/>
    <cellStyle name="Normal 2 85 3" xfId="510" xr:uid="{00000000-0005-0000-0000-0000FF010000}"/>
    <cellStyle name="Normal 2 85 4" xfId="511" xr:uid="{00000000-0005-0000-0000-000000020000}"/>
    <cellStyle name="Normal 2 85 5" xfId="512" xr:uid="{00000000-0005-0000-0000-000001020000}"/>
    <cellStyle name="Normal 2 85 6" xfId="513" xr:uid="{00000000-0005-0000-0000-000002020000}"/>
    <cellStyle name="Normal 2 85 7" xfId="514" xr:uid="{00000000-0005-0000-0000-000003020000}"/>
    <cellStyle name="Normal 2 85 8" xfId="515" xr:uid="{00000000-0005-0000-0000-000004020000}"/>
    <cellStyle name="Normal 2 85 9" xfId="516" xr:uid="{00000000-0005-0000-0000-000005020000}"/>
    <cellStyle name="Normal 2 86" xfId="517" xr:uid="{00000000-0005-0000-0000-000006020000}"/>
    <cellStyle name="Normal 2 86 10" xfId="518" xr:uid="{00000000-0005-0000-0000-000007020000}"/>
    <cellStyle name="Normal 2 86 11" xfId="519" xr:uid="{00000000-0005-0000-0000-000008020000}"/>
    <cellStyle name="Normal 2 86 12" xfId="520" xr:uid="{00000000-0005-0000-0000-000009020000}"/>
    <cellStyle name="Normal 2 86 13" xfId="521" xr:uid="{00000000-0005-0000-0000-00000A020000}"/>
    <cellStyle name="Normal 2 86 14" xfId="522" xr:uid="{00000000-0005-0000-0000-00000B020000}"/>
    <cellStyle name="Normal 2 86 15" xfId="523" xr:uid="{00000000-0005-0000-0000-00000C020000}"/>
    <cellStyle name="Normal 2 86 16" xfId="524" xr:uid="{00000000-0005-0000-0000-00000D020000}"/>
    <cellStyle name="Normal 2 86 17" xfId="525" xr:uid="{00000000-0005-0000-0000-00000E020000}"/>
    <cellStyle name="Normal 2 86 18" xfId="526" xr:uid="{00000000-0005-0000-0000-00000F020000}"/>
    <cellStyle name="Normal 2 86 19" xfId="527" xr:uid="{00000000-0005-0000-0000-000010020000}"/>
    <cellStyle name="Normal 2 86 2" xfId="528" xr:uid="{00000000-0005-0000-0000-000011020000}"/>
    <cellStyle name="Normal 2 86 20" xfId="529" xr:uid="{00000000-0005-0000-0000-000012020000}"/>
    <cellStyle name="Normal 2 86 21" xfId="530" xr:uid="{00000000-0005-0000-0000-000013020000}"/>
    <cellStyle name="Normal 2 86 3" xfId="531" xr:uid="{00000000-0005-0000-0000-000014020000}"/>
    <cellStyle name="Normal 2 86 4" xfId="532" xr:uid="{00000000-0005-0000-0000-000015020000}"/>
    <cellStyle name="Normal 2 86 5" xfId="533" xr:uid="{00000000-0005-0000-0000-000016020000}"/>
    <cellStyle name="Normal 2 86 6" xfId="534" xr:uid="{00000000-0005-0000-0000-000017020000}"/>
    <cellStyle name="Normal 2 86 7" xfId="535" xr:uid="{00000000-0005-0000-0000-000018020000}"/>
    <cellStyle name="Normal 2 86 8" xfId="536" xr:uid="{00000000-0005-0000-0000-000019020000}"/>
    <cellStyle name="Normal 2 86 9" xfId="537" xr:uid="{00000000-0005-0000-0000-00001A020000}"/>
    <cellStyle name="Normal 2 87" xfId="538" xr:uid="{00000000-0005-0000-0000-00001B020000}"/>
    <cellStyle name="Normal 2 88" xfId="539" xr:uid="{00000000-0005-0000-0000-00001C020000}"/>
    <cellStyle name="Normal 2 89" xfId="540" xr:uid="{00000000-0005-0000-0000-00001D020000}"/>
    <cellStyle name="Normal 2 9" xfId="541" xr:uid="{00000000-0005-0000-0000-00001E020000}"/>
    <cellStyle name="Normal 2 90" xfId="542" xr:uid="{00000000-0005-0000-0000-00001F020000}"/>
    <cellStyle name="Normal 2 91" xfId="543" xr:uid="{00000000-0005-0000-0000-000020020000}"/>
    <cellStyle name="Normal 2 92" xfId="544" xr:uid="{00000000-0005-0000-0000-000021020000}"/>
    <cellStyle name="Normal 2 93" xfId="545" xr:uid="{00000000-0005-0000-0000-000022020000}"/>
    <cellStyle name="Normal 2 94" xfId="546" xr:uid="{00000000-0005-0000-0000-000023020000}"/>
    <cellStyle name="Normal 2 95" xfId="547" xr:uid="{00000000-0005-0000-0000-000024020000}"/>
    <cellStyle name="Normal 2 96" xfId="548" xr:uid="{00000000-0005-0000-0000-000025020000}"/>
    <cellStyle name="Normal 2 97" xfId="549" xr:uid="{00000000-0005-0000-0000-000026020000}"/>
    <cellStyle name="Normal 2 98" xfId="550" xr:uid="{00000000-0005-0000-0000-000027020000}"/>
    <cellStyle name="Normal 2 99" xfId="551" xr:uid="{00000000-0005-0000-0000-000028020000}"/>
    <cellStyle name="Normal 3 10" xfId="552" xr:uid="{00000000-0005-0000-0000-000029020000}"/>
    <cellStyle name="Normal 3 11" xfId="553" xr:uid="{00000000-0005-0000-0000-00002A020000}"/>
    <cellStyle name="Normal 3 12" xfId="554" xr:uid="{00000000-0005-0000-0000-00002B020000}"/>
    <cellStyle name="Normal 3 13" xfId="555" xr:uid="{00000000-0005-0000-0000-00002C020000}"/>
    <cellStyle name="Normal 3 14" xfId="556" xr:uid="{00000000-0005-0000-0000-00002D020000}"/>
    <cellStyle name="Normal 3 15" xfId="557" xr:uid="{00000000-0005-0000-0000-00002E020000}"/>
    <cellStyle name="Normal 3 2" xfId="558" xr:uid="{00000000-0005-0000-0000-00002F020000}"/>
    <cellStyle name="Normal 3 2 10" xfId="559" xr:uid="{00000000-0005-0000-0000-000030020000}"/>
    <cellStyle name="Normal 3 2 11" xfId="560" xr:uid="{00000000-0005-0000-0000-000031020000}"/>
    <cellStyle name="Normal 3 2 12" xfId="561" xr:uid="{00000000-0005-0000-0000-000032020000}"/>
    <cellStyle name="Normal 3 2 13" xfId="562" xr:uid="{00000000-0005-0000-0000-000033020000}"/>
    <cellStyle name="Normal 3 2 14" xfId="563" xr:uid="{00000000-0005-0000-0000-000034020000}"/>
    <cellStyle name="Normal 3 2 15" xfId="564" xr:uid="{00000000-0005-0000-0000-000035020000}"/>
    <cellStyle name="Normal 3 2 16" xfId="565" xr:uid="{00000000-0005-0000-0000-000036020000}"/>
    <cellStyle name="Normal 3 2 17" xfId="566" xr:uid="{00000000-0005-0000-0000-000037020000}"/>
    <cellStyle name="Normal 3 2 18" xfId="567" xr:uid="{00000000-0005-0000-0000-000038020000}"/>
    <cellStyle name="Normal 3 2 19" xfId="568" xr:uid="{00000000-0005-0000-0000-000039020000}"/>
    <cellStyle name="Normal 3 2 2" xfId="569" xr:uid="{00000000-0005-0000-0000-00003A020000}"/>
    <cellStyle name="Normal 3 2 2 10" xfId="570" xr:uid="{00000000-0005-0000-0000-00003B020000}"/>
    <cellStyle name="Normal 3 2 2 11" xfId="571" xr:uid="{00000000-0005-0000-0000-00003C020000}"/>
    <cellStyle name="Normal 3 2 2 12" xfId="572" xr:uid="{00000000-0005-0000-0000-00003D020000}"/>
    <cellStyle name="Normal 3 2 2 13" xfId="573" xr:uid="{00000000-0005-0000-0000-00003E020000}"/>
    <cellStyle name="Normal 3 2 2 14" xfId="574" xr:uid="{00000000-0005-0000-0000-00003F020000}"/>
    <cellStyle name="Normal 3 2 2 15" xfId="575" xr:uid="{00000000-0005-0000-0000-000040020000}"/>
    <cellStyle name="Normal 3 2 2 16" xfId="576" xr:uid="{00000000-0005-0000-0000-000041020000}"/>
    <cellStyle name="Normal 3 2 2 17" xfId="577" xr:uid="{00000000-0005-0000-0000-000042020000}"/>
    <cellStyle name="Normal 3 2 2 18" xfId="578" xr:uid="{00000000-0005-0000-0000-000043020000}"/>
    <cellStyle name="Normal 3 2 2 19" xfId="579" xr:uid="{00000000-0005-0000-0000-000044020000}"/>
    <cellStyle name="Normal 3 2 2 2" xfId="580" xr:uid="{00000000-0005-0000-0000-000045020000}"/>
    <cellStyle name="Normal 3 2 2 2 10" xfId="581" xr:uid="{00000000-0005-0000-0000-000046020000}"/>
    <cellStyle name="Normal 3 2 2 2 11" xfId="582" xr:uid="{00000000-0005-0000-0000-000047020000}"/>
    <cellStyle name="Normal 3 2 2 2 12" xfId="583" xr:uid="{00000000-0005-0000-0000-000048020000}"/>
    <cellStyle name="Normal 3 2 2 2 13" xfId="584" xr:uid="{00000000-0005-0000-0000-000049020000}"/>
    <cellStyle name="Normal 3 2 2 2 14" xfId="585" xr:uid="{00000000-0005-0000-0000-00004A020000}"/>
    <cellStyle name="Normal 3 2 2 2 15" xfId="586" xr:uid="{00000000-0005-0000-0000-00004B020000}"/>
    <cellStyle name="Normal 3 2 2 2 16" xfId="587" xr:uid="{00000000-0005-0000-0000-00004C020000}"/>
    <cellStyle name="Normal 3 2 2 2 17" xfId="588" xr:uid="{00000000-0005-0000-0000-00004D020000}"/>
    <cellStyle name="Normal 3 2 2 2 18" xfId="589" xr:uid="{00000000-0005-0000-0000-00004E020000}"/>
    <cellStyle name="Normal 3 2 2 2 19" xfId="590" xr:uid="{00000000-0005-0000-0000-00004F020000}"/>
    <cellStyle name="Normal 3 2 2 2 2" xfId="591" xr:uid="{00000000-0005-0000-0000-000050020000}"/>
    <cellStyle name="Normal 3 2 2 2 20" xfId="592" xr:uid="{00000000-0005-0000-0000-000051020000}"/>
    <cellStyle name="Normal 3 2 2 2 21" xfId="593" xr:uid="{00000000-0005-0000-0000-000052020000}"/>
    <cellStyle name="Normal 3 2 2 2 3" xfId="594" xr:uid="{00000000-0005-0000-0000-000053020000}"/>
    <cellStyle name="Normal 3 2 2 2 4" xfId="595" xr:uid="{00000000-0005-0000-0000-000054020000}"/>
    <cellStyle name="Normal 3 2 2 2 5" xfId="596" xr:uid="{00000000-0005-0000-0000-000055020000}"/>
    <cellStyle name="Normal 3 2 2 2 6" xfId="597" xr:uid="{00000000-0005-0000-0000-000056020000}"/>
    <cellStyle name="Normal 3 2 2 2 7" xfId="598" xr:uid="{00000000-0005-0000-0000-000057020000}"/>
    <cellStyle name="Normal 3 2 2 2 8" xfId="599" xr:uid="{00000000-0005-0000-0000-000058020000}"/>
    <cellStyle name="Normal 3 2 2 2 9" xfId="600" xr:uid="{00000000-0005-0000-0000-000059020000}"/>
    <cellStyle name="Normal 3 2 2 20" xfId="601" xr:uid="{00000000-0005-0000-0000-00005A020000}"/>
    <cellStyle name="Normal 3 2 2 21" xfId="602" xr:uid="{00000000-0005-0000-0000-00005B020000}"/>
    <cellStyle name="Normal 3 2 2 3" xfId="603" xr:uid="{00000000-0005-0000-0000-00005C020000}"/>
    <cellStyle name="Normal 3 2 2 4" xfId="604" xr:uid="{00000000-0005-0000-0000-00005D020000}"/>
    <cellStyle name="Normal 3 2 2 5" xfId="605" xr:uid="{00000000-0005-0000-0000-00005E020000}"/>
    <cellStyle name="Normal 3 2 2 6" xfId="606" xr:uid="{00000000-0005-0000-0000-00005F020000}"/>
    <cellStyle name="Normal 3 2 2 7" xfId="607" xr:uid="{00000000-0005-0000-0000-000060020000}"/>
    <cellStyle name="Normal 3 2 2 8" xfId="608" xr:uid="{00000000-0005-0000-0000-000061020000}"/>
    <cellStyle name="Normal 3 2 2 9" xfId="609" xr:uid="{00000000-0005-0000-0000-000062020000}"/>
    <cellStyle name="Normal 3 2 20" xfId="610" xr:uid="{00000000-0005-0000-0000-000063020000}"/>
    <cellStyle name="Normal 3 2 21" xfId="611" xr:uid="{00000000-0005-0000-0000-000064020000}"/>
    <cellStyle name="Normal 3 2 22" xfId="612" xr:uid="{00000000-0005-0000-0000-000065020000}"/>
    <cellStyle name="Normal 3 2 23" xfId="613" xr:uid="{00000000-0005-0000-0000-000066020000}"/>
    <cellStyle name="Normal 3 2 24" xfId="614" xr:uid="{00000000-0005-0000-0000-000067020000}"/>
    <cellStyle name="Normal 3 2 25" xfId="615" xr:uid="{00000000-0005-0000-0000-000068020000}"/>
    <cellStyle name="Normal 3 2 26" xfId="616" xr:uid="{00000000-0005-0000-0000-000069020000}"/>
    <cellStyle name="Normal 3 2 27" xfId="617" xr:uid="{00000000-0005-0000-0000-00006A020000}"/>
    <cellStyle name="Normal 3 2 28" xfId="618" xr:uid="{00000000-0005-0000-0000-00006B020000}"/>
    <cellStyle name="Normal 3 2 29" xfId="619" xr:uid="{00000000-0005-0000-0000-00006C020000}"/>
    <cellStyle name="Normal 3 2 3" xfId="620" xr:uid="{00000000-0005-0000-0000-00006D020000}"/>
    <cellStyle name="Normal 3 2 30" xfId="621" xr:uid="{00000000-0005-0000-0000-00006E020000}"/>
    <cellStyle name="Normal 3 2 31" xfId="622" xr:uid="{00000000-0005-0000-0000-00006F020000}"/>
    <cellStyle name="Normal 3 2 32" xfId="623" xr:uid="{00000000-0005-0000-0000-000070020000}"/>
    <cellStyle name="Normal 3 2 33" xfId="624" xr:uid="{00000000-0005-0000-0000-000071020000}"/>
    <cellStyle name="Normal 3 2 34" xfId="625" xr:uid="{00000000-0005-0000-0000-000072020000}"/>
    <cellStyle name="Normal 3 2 35" xfId="626" xr:uid="{00000000-0005-0000-0000-000073020000}"/>
    <cellStyle name="Normal 3 2 36" xfId="627" xr:uid="{00000000-0005-0000-0000-000074020000}"/>
    <cellStyle name="Normal 3 2 4" xfId="628" xr:uid="{00000000-0005-0000-0000-000075020000}"/>
    <cellStyle name="Normal 3 2 5" xfId="629" xr:uid="{00000000-0005-0000-0000-000076020000}"/>
    <cellStyle name="Normal 3 2 6" xfId="630" xr:uid="{00000000-0005-0000-0000-000077020000}"/>
    <cellStyle name="Normal 3 2 7" xfId="631" xr:uid="{00000000-0005-0000-0000-000078020000}"/>
    <cellStyle name="Normal 3 2 8" xfId="632" xr:uid="{00000000-0005-0000-0000-000079020000}"/>
    <cellStyle name="Normal 3 2 9" xfId="633" xr:uid="{00000000-0005-0000-0000-00007A020000}"/>
    <cellStyle name="Normal 3 3" xfId="634" xr:uid="{00000000-0005-0000-0000-00007B020000}"/>
    <cellStyle name="Normal 3 4" xfId="635" xr:uid="{00000000-0005-0000-0000-00007C020000}"/>
    <cellStyle name="Normal 3 5" xfId="636" xr:uid="{00000000-0005-0000-0000-00007D020000}"/>
    <cellStyle name="Normal 3 6" xfId="637" xr:uid="{00000000-0005-0000-0000-00007E020000}"/>
    <cellStyle name="Normal 3 7" xfId="638" xr:uid="{00000000-0005-0000-0000-00007F020000}"/>
    <cellStyle name="Normal 3 8" xfId="639" xr:uid="{00000000-0005-0000-0000-000080020000}"/>
    <cellStyle name="Normal 3 9" xfId="640" xr:uid="{00000000-0005-0000-0000-000081020000}"/>
    <cellStyle name="Normal 4 10" xfId="641" xr:uid="{00000000-0005-0000-0000-000082020000}"/>
    <cellStyle name="Normal 4 11" xfId="642" xr:uid="{00000000-0005-0000-0000-000083020000}"/>
    <cellStyle name="Normal 4 12" xfId="643" xr:uid="{00000000-0005-0000-0000-000084020000}"/>
    <cellStyle name="Normal 4 13" xfId="644" xr:uid="{00000000-0005-0000-0000-000085020000}"/>
    <cellStyle name="Normal 4 2" xfId="645" xr:uid="{00000000-0005-0000-0000-000086020000}"/>
    <cellStyle name="Normal 4 3" xfId="646" xr:uid="{00000000-0005-0000-0000-000087020000}"/>
    <cellStyle name="Normal 4 4" xfId="647" xr:uid="{00000000-0005-0000-0000-000088020000}"/>
    <cellStyle name="Normal 4 5" xfId="648" xr:uid="{00000000-0005-0000-0000-000089020000}"/>
    <cellStyle name="Normal 4 6" xfId="649" xr:uid="{00000000-0005-0000-0000-00008A020000}"/>
    <cellStyle name="Normal 4 7" xfId="650" xr:uid="{00000000-0005-0000-0000-00008B020000}"/>
    <cellStyle name="Normal 4 8" xfId="651" xr:uid="{00000000-0005-0000-0000-00008C020000}"/>
    <cellStyle name="Normal 4 9" xfId="652" xr:uid="{00000000-0005-0000-0000-00008D020000}"/>
    <cellStyle name="Normal 58 10" xfId="653" xr:uid="{00000000-0005-0000-0000-00008E020000}"/>
    <cellStyle name="Normal 58 11" xfId="654" xr:uid="{00000000-0005-0000-0000-00008F020000}"/>
    <cellStyle name="Normal 58 12" xfId="655" xr:uid="{00000000-0005-0000-0000-000090020000}"/>
    <cellStyle name="Normal 58 13" xfId="656" xr:uid="{00000000-0005-0000-0000-000091020000}"/>
    <cellStyle name="Normal 58 14" xfId="657" xr:uid="{00000000-0005-0000-0000-000092020000}"/>
    <cellStyle name="Normal 58 15" xfId="658" xr:uid="{00000000-0005-0000-0000-000093020000}"/>
    <cellStyle name="Normal 58 16" xfId="659" xr:uid="{00000000-0005-0000-0000-000094020000}"/>
    <cellStyle name="Normal 58 17" xfId="660" xr:uid="{00000000-0005-0000-0000-000095020000}"/>
    <cellStyle name="Normal 58 18" xfId="661" xr:uid="{00000000-0005-0000-0000-000096020000}"/>
    <cellStyle name="Normal 58 19" xfId="662" xr:uid="{00000000-0005-0000-0000-000097020000}"/>
    <cellStyle name="Normal 58 2" xfId="663" xr:uid="{00000000-0005-0000-0000-000098020000}"/>
    <cellStyle name="Normal 58 20" xfId="664" xr:uid="{00000000-0005-0000-0000-000099020000}"/>
    <cellStyle name="Normal 58 21" xfId="665" xr:uid="{00000000-0005-0000-0000-00009A020000}"/>
    <cellStyle name="Normal 58 3" xfId="666" xr:uid="{00000000-0005-0000-0000-00009B020000}"/>
    <cellStyle name="Normal 58 4" xfId="667" xr:uid="{00000000-0005-0000-0000-00009C020000}"/>
    <cellStyle name="Normal 58 5" xfId="668" xr:uid="{00000000-0005-0000-0000-00009D020000}"/>
    <cellStyle name="Normal 58 6" xfId="669" xr:uid="{00000000-0005-0000-0000-00009E020000}"/>
    <cellStyle name="Normal 58 7" xfId="670" xr:uid="{00000000-0005-0000-0000-00009F020000}"/>
    <cellStyle name="Normal 58 8" xfId="671" xr:uid="{00000000-0005-0000-0000-0000A0020000}"/>
    <cellStyle name="Normal 58 9" xfId="672" xr:uid="{00000000-0005-0000-0000-0000A1020000}"/>
    <cellStyle name="Normal 61 10" xfId="673" xr:uid="{00000000-0005-0000-0000-0000A2020000}"/>
    <cellStyle name="Normal 61 11" xfId="674" xr:uid="{00000000-0005-0000-0000-0000A3020000}"/>
    <cellStyle name="Normal 61 12" xfId="675" xr:uid="{00000000-0005-0000-0000-0000A4020000}"/>
    <cellStyle name="Normal 61 13" xfId="676" xr:uid="{00000000-0005-0000-0000-0000A5020000}"/>
    <cellStyle name="Normal 61 14" xfId="677" xr:uid="{00000000-0005-0000-0000-0000A6020000}"/>
    <cellStyle name="Normal 61 15" xfId="678" xr:uid="{00000000-0005-0000-0000-0000A7020000}"/>
    <cellStyle name="Normal 61 16" xfId="679" xr:uid="{00000000-0005-0000-0000-0000A8020000}"/>
    <cellStyle name="Normal 61 17" xfId="680" xr:uid="{00000000-0005-0000-0000-0000A9020000}"/>
    <cellStyle name="Normal 61 18" xfId="681" xr:uid="{00000000-0005-0000-0000-0000AA020000}"/>
    <cellStyle name="Normal 61 19" xfId="682" xr:uid="{00000000-0005-0000-0000-0000AB020000}"/>
    <cellStyle name="Normal 61 2" xfId="683" xr:uid="{00000000-0005-0000-0000-0000AC020000}"/>
    <cellStyle name="Normal 61 3" xfId="684" xr:uid="{00000000-0005-0000-0000-0000AD020000}"/>
    <cellStyle name="Normal 61 4" xfId="685" xr:uid="{00000000-0005-0000-0000-0000AE020000}"/>
    <cellStyle name="Normal 61 5" xfId="686" xr:uid="{00000000-0005-0000-0000-0000AF020000}"/>
    <cellStyle name="Normal 61 6" xfId="687" xr:uid="{00000000-0005-0000-0000-0000B0020000}"/>
    <cellStyle name="Normal 61 7" xfId="688" xr:uid="{00000000-0005-0000-0000-0000B1020000}"/>
    <cellStyle name="Normal 61 8" xfId="689" xr:uid="{00000000-0005-0000-0000-0000B2020000}"/>
    <cellStyle name="Normal 61 9" xfId="690" xr:uid="{00000000-0005-0000-0000-0000B3020000}"/>
    <cellStyle name="Normal 7 10" xfId="691" xr:uid="{00000000-0005-0000-0000-0000B4020000}"/>
    <cellStyle name="Normal 7 11" xfId="692" xr:uid="{00000000-0005-0000-0000-0000B5020000}"/>
    <cellStyle name="Normal 7 12" xfId="693" xr:uid="{00000000-0005-0000-0000-0000B6020000}"/>
    <cellStyle name="Normal 7 13" xfId="694" xr:uid="{00000000-0005-0000-0000-0000B7020000}"/>
    <cellStyle name="Normal 7 14" xfId="695" xr:uid="{00000000-0005-0000-0000-0000B8020000}"/>
    <cellStyle name="Normal 7 14 10" xfId="696" xr:uid="{00000000-0005-0000-0000-0000B9020000}"/>
    <cellStyle name="Normal 7 14 11" xfId="697" xr:uid="{00000000-0005-0000-0000-0000BA020000}"/>
    <cellStyle name="Normal 7 14 12" xfId="698" xr:uid="{00000000-0005-0000-0000-0000BB020000}"/>
    <cellStyle name="Normal 7 14 13" xfId="699" xr:uid="{00000000-0005-0000-0000-0000BC020000}"/>
    <cellStyle name="Normal 7 14 14" xfId="700" xr:uid="{00000000-0005-0000-0000-0000BD020000}"/>
    <cellStyle name="Normal 7 14 15" xfId="701" xr:uid="{00000000-0005-0000-0000-0000BE020000}"/>
    <cellStyle name="Normal 7 14 16" xfId="702" xr:uid="{00000000-0005-0000-0000-0000BF020000}"/>
    <cellStyle name="Normal 7 14 17" xfId="703" xr:uid="{00000000-0005-0000-0000-0000C0020000}"/>
    <cellStyle name="Normal 7 14 18" xfId="704" xr:uid="{00000000-0005-0000-0000-0000C1020000}"/>
    <cellStyle name="Normal 7 14 19" xfId="705" xr:uid="{00000000-0005-0000-0000-0000C2020000}"/>
    <cellStyle name="Normal 7 14 2" xfId="706" xr:uid="{00000000-0005-0000-0000-0000C3020000}"/>
    <cellStyle name="Normal 7 14 20" xfId="707" xr:uid="{00000000-0005-0000-0000-0000C4020000}"/>
    <cellStyle name="Normal 7 14 21" xfId="708" xr:uid="{00000000-0005-0000-0000-0000C5020000}"/>
    <cellStyle name="Normal 7 14 3" xfId="709" xr:uid="{00000000-0005-0000-0000-0000C6020000}"/>
    <cellStyle name="Normal 7 14 4" xfId="710" xr:uid="{00000000-0005-0000-0000-0000C7020000}"/>
    <cellStyle name="Normal 7 14 5" xfId="711" xr:uid="{00000000-0005-0000-0000-0000C8020000}"/>
    <cellStyle name="Normal 7 14 6" xfId="712" xr:uid="{00000000-0005-0000-0000-0000C9020000}"/>
    <cellStyle name="Normal 7 14 7" xfId="713" xr:uid="{00000000-0005-0000-0000-0000CA020000}"/>
    <cellStyle name="Normal 7 14 8" xfId="714" xr:uid="{00000000-0005-0000-0000-0000CB020000}"/>
    <cellStyle name="Normal 7 14 9" xfId="715" xr:uid="{00000000-0005-0000-0000-0000CC020000}"/>
    <cellStyle name="Normal 7 15" xfId="716" xr:uid="{00000000-0005-0000-0000-0000CD020000}"/>
    <cellStyle name="Normal 7 16" xfId="717" xr:uid="{00000000-0005-0000-0000-0000CE020000}"/>
    <cellStyle name="Normal 7 17" xfId="718" xr:uid="{00000000-0005-0000-0000-0000CF020000}"/>
    <cellStyle name="Normal 7 18" xfId="719" xr:uid="{00000000-0005-0000-0000-0000D0020000}"/>
    <cellStyle name="Normal 7 19" xfId="720" xr:uid="{00000000-0005-0000-0000-0000D1020000}"/>
    <cellStyle name="Normal 7 2" xfId="721" xr:uid="{00000000-0005-0000-0000-0000D2020000}"/>
    <cellStyle name="Normal 7 20" xfId="722" xr:uid="{00000000-0005-0000-0000-0000D3020000}"/>
    <cellStyle name="Normal 7 21" xfId="723" xr:uid="{00000000-0005-0000-0000-0000D4020000}"/>
    <cellStyle name="Normal 7 22" xfId="724" xr:uid="{00000000-0005-0000-0000-0000D5020000}"/>
    <cellStyle name="Normal 7 23" xfId="725" xr:uid="{00000000-0005-0000-0000-0000D6020000}"/>
    <cellStyle name="Normal 7 24" xfId="726" xr:uid="{00000000-0005-0000-0000-0000D7020000}"/>
    <cellStyle name="Normal 7 25" xfId="727" xr:uid="{00000000-0005-0000-0000-0000D8020000}"/>
    <cellStyle name="Normal 7 26" xfId="728" xr:uid="{00000000-0005-0000-0000-0000D9020000}"/>
    <cellStyle name="Normal 7 27" xfId="729" xr:uid="{00000000-0005-0000-0000-0000DA020000}"/>
    <cellStyle name="Normal 7 28" xfId="730" xr:uid="{00000000-0005-0000-0000-0000DB020000}"/>
    <cellStyle name="Normal 7 29" xfId="731" xr:uid="{00000000-0005-0000-0000-0000DC020000}"/>
    <cellStyle name="Normal 7 3" xfId="732" xr:uid="{00000000-0005-0000-0000-0000DD020000}"/>
    <cellStyle name="Normal 7 30" xfId="733" xr:uid="{00000000-0005-0000-0000-0000DE020000}"/>
    <cellStyle name="Normal 7 31" xfId="734" xr:uid="{00000000-0005-0000-0000-0000DF020000}"/>
    <cellStyle name="Normal 7 32" xfId="735" xr:uid="{00000000-0005-0000-0000-0000E0020000}"/>
    <cellStyle name="Normal 7 33" xfId="736" xr:uid="{00000000-0005-0000-0000-0000E1020000}"/>
    <cellStyle name="Normal 7 34" xfId="737" xr:uid="{00000000-0005-0000-0000-0000E2020000}"/>
    <cellStyle name="Normal 7 35" xfId="738" xr:uid="{00000000-0005-0000-0000-0000E3020000}"/>
    <cellStyle name="Normal 7 36" xfId="739" xr:uid="{00000000-0005-0000-0000-0000E4020000}"/>
    <cellStyle name="Normal 7 37" xfId="740" xr:uid="{00000000-0005-0000-0000-0000E5020000}"/>
    <cellStyle name="Normal 7 38" xfId="741" xr:uid="{00000000-0005-0000-0000-0000E6020000}"/>
    <cellStyle name="Normal 7 39" xfId="742" xr:uid="{00000000-0005-0000-0000-0000E7020000}"/>
    <cellStyle name="Normal 7 4" xfId="743" xr:uid="{00000000-0005-0000-0000-0000E8020000}"/>
    <cellStyle name="Normal 7 40" xfId="744" xr:uid="{00000000-0005-0000-0000-0000E9020000}"/>
    <cellStyle name="Normal 7 41" xfId="745" xr:uid="{00000000-0005-0000-0000-0000EA020000}"/>
    <cellStyle name="Normal 7 42" xfId="746" xr:uid="{00000000-0005-0000-0000-0000EB020000}"/>
    <cellStyle name="Normal 7 43" xfId="747" xr:uid="{00000000-0005-0000-0000-0000EC020000}"/>
    <cellStyle name="Normal 7 44" xfId="748" xr:uid="{00000000-0005-0000-0000-0000ED020000}"/>
    <cellStyle name="Normal 7 45" xfId="749" xr:uid="{00000000-0005-0000-0000-0000EE020000}"/>
    <cellStyle name="Normal 7 46" xfId="750" xr:uid="{00000000-0005-0000-0000-0000EF020000}"/>
    <cellStyle name="Normal 7 47" xfId="751" xr:uid="{00000000-0005-0000-0000-0000F0020000}"/>
    <cellStyle name="Normal 7 5" xfId="752" xr:uid="{00000000-0005-0000-0000-0000F1020000}"/>
    <cellStyle name="Normal 7 6" xfId="753" xr:uid="{00000000-0005-0000-0000-0000F2020000}"/>
    <cellStyle name="Normal 7 7" xfId="754" xr:uid="{00000000-0005-0000-0000-0000F3020000}"/>
    <cellStyle name="Normal 7 8" xfId="755" xr:uid="{00000000-0005-0000-0000-0000F4020000}"/>
    <cellStyle name="Normal 7 9" xfId="756" xr:uid="{00000000-0005-0000-0000-0000F5020000}"/>
    <cellStyle name="Note" xfId="757" xr:uid="{00000000-0005-0000-0000-0000F6020000}"/>
    <cellStyle name="Output" xfId="758" xr:uid="{00000000-0005-0000-0000-0000F7020000}"/>
    <cellStyle name="Porcentaje" xfId="759" builtinId="5"/>
    <cellStyle name="Porcentual 58" xfId="760" xr:uid="{00000000-0005-0000-0000-0000F9020000}"/>
    <cellStyle name="Porcentual 6" xfId="761" xr:uid="{00000000-0005-0000-0000-0000FA020000}"/>
    <cellStyle name="Porcentual 6 2" xfId="762" xr:uid="{00000000-0005-0000-0000-0000FB020000}"/>
    <cellStyle name="Porcentual 7" xfId="763" xr:uid="{00000000-0005-0000-0000-0000FC020000}"/>
    <cellStyle name="Porcentual 7 2" xfId="764" xr:uid="{00000000-0005-0000-0000-0000FD020000}"/>
    <cellStyle name="TableStyleLight1" xfId="765" xr:uid="{00000000-0005-0000-0000-0000FE020000}"/>
    <cellStyle name="Title" xfId="766" xr:uid="{00000000-0005-0000-0000-0000FF020000}"/>
    <cellStyle name="Warning Text" xfId="767" xr:uid="{00000000-0005-0000-0000-000000030000}"/>
  </cellStyles>
  <dxfs count="15">
    <dxf>
      <font>
        <b/>
        <i/>
        <condense val="0"/>
        <extend val="0"/>
        <color auto="1"/>
      </font>
      <fill>
        <patternFill>
          <bgColor indexed="57"/>
        </patternFill>
      </fill>
    </dxf>
    <dxf>
      <font>
        <b/>
        <i/>
        <condense val="0"/>
        <extend val="0"/>
        <color auto="1"/>
      </font>
      <fill>
        <patternFill>
          <bgColor indexed="51"/>
        </patternFill>
      </fill>
    </dxf>
    <dxf>
      <font>
        <b/>
        <i val="0"/>
        <condense val="0"/>
        <extend val="0"/>
        <color auto="1"/>
      </font>
      <fill>
        <patternFill>
          <bgColor indexed="10"/>
        </patternFill>
      </fill>
    </dxf>
    <dxf>
      <font>
        <b/>
        <i/>
        <condense val="0"/>
        <extend val="0"/>
        <color auto="1"/>
      </font>
      <fill>
        <patternFill>
          <bgColor indexed="57"/>
        </patternFill>
      </fill>
    </dxf>
    <dxf>
      <font>
        <b/>
        <i/>
        <condense val="0"/>
        <extend val="0"/>
        <color auto="1"/>
      </font>
      <fill>
        <patternFill>
          <bgColor indexed="51"/>
        </patternFill>
      </fill>
    </dxf>
    <dxf>
      <font>
        <b/>
        <i val="0"/>
        <condense val="0"/>
        <extend val="0"/>
        <color auto="1"/>
      </font>
      <fill>
        <patternFill>
          <bgColor indexed="10"/>
        </patternFill>
      </fill>
    </dxf>
    <dxf>
      <font>
        <b/>
        <i/>
        <condense val="0"/>
        <extend val="0"/>
        <color auto="1"/>
      </font>
      <fill>
        <patternFill>
          <bgColor indexed="57"/>
        </patternFill>
      </fill>
    </dxf>
    <dxf>
      <font>
        <b/>
        <i/>
        <condense val="0"/>
        <extend val="0"/>
        <color auto="1"/>
      </font>
      <fill>
        <patternFill>
          <bgColor indexed="51"/>
        </patternFill>
      </fill>
    </dxf>
    <dxf>
      <font>
        <b/>
        <i val="0"/>
        <condense val="0"/>
        <extend val="0"/>
        <color auto="1"/>
      </font>
      <fill>
        <patternFill>
          <bgColor indexed="10"/>
        </patternFill>
      </fill>
    </dxf>
    <dxf>
      <font>
        <b/>
        <i/>
        <condense val="0"/>
        <extend val="0"/>
        <color auto="1"/>
      </font>
      <fill>
        <patternFill>
          <bgColor indexed="57"/>
        </patternFill>
      </fill>
    </dxf>
    <dxf>
      <font>
        <b/>
        <i/>
        <condense val="0"/>
        <extend val="0"/>
        <color auto="1"/>
      </font>
      <fill>
        <patternFill>
          <bgColor indexed="51"/>
        </patternFill>
      </fill>
    </dxf>
    <dxf>
      <font>
        <b/>
        <i val="0"/>
        <condense val="0"/>
        <extend val="0"/>
        <color auto="1"/>
      </font>
      <fill>
        <patternFill>
          <bgColor indexed="10"/>
        </patternFill>
      </fill>
    </dxf>
    <dxf>
      <font>
        <b/>
        <i/>
        <condense val="0"/>
        <extend val="0"/>
        <color auto="1"/>
      </font>
      <fill>
        <patternFill>
          <bgColor indexed="57"/>
        </patternFill>
      </fill>
    </dxf>
    <dxf>
      <font>
        <b/>
        <i/>
        <condense val="0"/>
        <extend val="0"/>
        <color auto="1"/>
      </font>
      <fill>
        <patternFill>
          <bgColor indexed="51"/>
        </patternFill>
      </fill>
    </dxf>
    <dxf>
      <font>
        <b/>
        <i val="0"/>
        <condense val="0"/>
        <extend val="0"/>
        <color auto="1"/>
      </font>
      <fill>
        <patternFill>
          <bgColor indexed="1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1595330739299606E-2"/>
          <c:y val="2.6748971193415641E-2"/>
          <c:w val="0.78988326848249024"/>
          <c:h val="0.44855967078189302"/>
        </c:manualLayout>
      </c:layout>
      <c:barChart>
        <c:barDir val="col"/>
        <c:grouping val="clustered"/>
        <c:varyColors val="0"/>
        <c:ser>
          <c:idx val="1"/>
          <c:order val="0"/>
          <c:tx>
            <c:strRef>
              <c:f>'Criterio de calificacion'!$B$2</c:f>
              <c:strCache>
                <c:ptCount val="1"/>
                <c:pt idx="0">
                  <c:v>PROCESO</c:v>
                </c:pt>
              </c:strCache>
            </c:strRef>
          </c:tx>
          <c:invertIfNegative val="0"/>
          <c:cat>
            <c:strRef>
              <c:f>'Criterio de calificacion'!$B$3:$B$19</c:f>
              <c:strCache>
                <c:ptCount val="17"/>
                <c:pt idx="0">
                  <c:v>PLANEACIÓN ESTRATÉGICA</c:v>
                </c:pt>
                <c:pt idx="1">
                  <c:v>GESTIÓN DE LA INFORMACIÓN Y LA COMUNICACIÓN INSTITUCIONAL</c:v>
                </c:pt>
                <c:pt idx="2">
                  <c:v>INVESTIGACIÓN
EDUCATIVA</c:v>
                </c:pt>
                <c:pt idx="3">
                  <c:v>INNOVACIÓN PEDAGÓGICA</c:v>
                </c:pt>
                <c:pt idx="4">
                  <c:v>SISTEMATIZACIÓN DE EXPERIENCIAS DE LAS Y LOS DOCENTES DEL DISTRITO</c:v>
                </c:pt>
                <c:pt idx="5">
                  <c:v>EVALUACIÓN DE POLÍTICAS PÚBLICAS EDUCATIVAS DISTRITALES</c:v>
                </c:pt>
                <c:pt idx="6">
                  <c:v>GESTIÓN DOCUMENTAL</c:v>
                </c:pt>
                <c:pt idx="7">
                  <c:v>GESTIÓN CONTRACTUAL</c:v>
                </c:pt>
                <c:pt idx="8">
                  <c:v>GESTIÓN JURÍDICA</c:v>
                </c:pt>
                <c:pt idx="9">
                  <c:v>ATENCIÓN AL USUARIO</c:v>
                </c:pt>
                <c:pt idx="10">
                  <c:v>GESTIÓN DE RECURSOS FÍSICOS</c:v>
                </c:pt>
                <c:pt idx="11">
                  <c:v>GESTIÓN TECNOLÓGICA</c:v>
                </c:pt>
                <c:pt idx="12">
                  <c:v>GESTIÓN DEL TALENTO HUMANO</c:v>
                </c:pt>
                <c:pt idx="13">
                  <c:v>GESTIÓN FINANCIERA</c:v>
                </c:pt>
                <c:pt idx="14">
                  <c:v>CONTROL INTERNO DISCIPLINARIO</c:v>
                </c:pt>
                <c:pt idx="15">
                  <c:v>SEGUIMIENTO Y CONTROL</c:v>
                </c:pt>
                <c:pt idx="16">
                  <c:v>EVALUACIÓN DE IMPACTOS</c:v>
                </c:pt>
              </c:strCache>
            </c:strRef>
          </c:cat>
          <c:val>
            <c:numRef>
              <c:f>'Criterio de calificacion'!$B$3:$B$19</c:f>
              <c:numCache>
                <c:formatCode>General</c:formatCode>
                <c:ptCount val="1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numCache>
            </c:numRef>
          </c:val>
          <c:extLst>
            <c:ext xmlns:c16="http://schemas.microsoft.com/office/drawing/2014/chart" uri="{C3380CC4-5D6E-409C-BE32-E72D297353CC}">
              <c16:uniqueId val="{00000000-33E4-4355-A38C-D6470A75D18D}"/>
            </c:ext>
          </c:extLst>
        </c:ser>
        <c:ser>
          <c:idx val="0"/>
          <c:order val="1"/>
          <c:tx>
            <c:strRef>
              <c:f>'Criterio de calificacion'!$G$2</c:f>
              <c:strCache>
                <c:ptCount val="1"/>
                <c:pt idx="0">
                  <c:v>Calificación por proceso</c:v>
                </c:pt>
              </c:strCache>
            </c:strRef>
          </c:tx>
          <c:invertIfNegative val="0"/>
          <c:val>
            <c:numRef>
              <c:f>'Criterio de calificacion'!$G$3:$G$19</c:f>
              <c:numCache>
                <c:formatCode>0%</c:formatCode>
                <c:ptCount val="1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numCache>
            </c:numRef>
          </c:val>
          <c:extLst>
            <c:ext xmlns:c16="http://schemas.microsoft.com/office/drawing/2014/chart" uri="{C3380CC4-5D6E-409C-BE32-E72D297353CC}">
              <c16:uniqueId val="{00000001-33E4-4355-A38C-D6470A75D18D}"/>
            </c:ext>
          </c:extLst>
        </c:ser>
        <c:dLbls>
          <c:showLegendKey val="0"/>
          <c:showVal val="0"/>
          <c:showCatName val="0"/>
          <c:showSerName val="0"/>
          <c:showPercent val="0"/>
          <c:showBubbleSize val="0"/>
        </c:dLbls>
        <c:gapWidth val="150"/>
        <c:axId val="161997184"/>
        <c:axId val="161998720"/>
      </c:barChart>
      <c:catAx>
        <c:axId val="161997184"/>
        <c:scaling>
          <c:orientation val="minMax"/>
        </c:scaling>
        <c:delete val="0"/>
        <c:axPos val="b"/>
        <c:numFmt formatCode="General" sourceLinked="1"/>
        <c:majorTickMark val="out"/>
        <c:minorTickMark val="none"/>
        <c:tickLblPos val="nextTo"/>
        <c:txPr>
          <a:bodyPr rot="-2700000" vert="horz"/>
          <a:lstStyle/>
          <a:p>
            <a:pPr>
              <a:defRPr sz="1000" b="0" i="0" u="none" strike="noStrike" baseline="0">
                <a:solidFill>
                  <a:srgbClr val="000000"/>
                </a:solidFill>
                <a:latin typeface="Calibri"/>
                <a:ea typeface="Calibri"/>
                <a:cs typeface="Calibri"/>
              </a:defRPr>
            </a:pPr>
            <a:endParaRPr lang="es-CO"/>
          </a:p>
        </c:txPr>
        <c:crossAx val="161998720"/>
        <c:crosses val="autoZero"/>
        <c:auto val="1"/>
        <c:lblAlgn val="ctr"/>
        <c:lblOffset val="100"/>
        <c:noMultiLvlLbl val="0"/>
      </c:catAx>
      <c:valAx>
        <c:axId val="161998720"/>
        <c:scaling>
          <c:orientation val="minMax"/>
        </c:scaling>
        <c:delete val="0"/>
        <c:axPos val="l"/>
        <c:majorGridlines/>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61997184"/>
        <c:crosses val="autoZero"/>
        <c:crossBetween val="between"/>
      </c:valAx>
    </c:plotArea>
    <c:legend>
      <c:legendPos val="r"/>
      <c:legendEntry>
        <c:idx val="0"/>
        <c:delete val="1"/>
      </c:legendEntry>
      <c:overlay val="0"/>
      <c:txPr>
        <a:bodyPr/>
        <a:lstStyle/>
        <a:p>
          <a:pPr>
            <a:defRPr sz="595"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89" l="0.70000000000000062" r="0.70000000000000062" t="0.7500000000000008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0"/>
    <c:plotArea>
      <c:layout>
        <c:manualLayout>
          <c:layoutTarget val="inner"/>
          <c:xMode val="edge"/>
          <c:yMode val="edge"/>
          <c:x val="3.6111111111111184E-2"/>
          <c:y val="6.4814814814814978E-2"/>
          <c:w val="0.75748600174978131"/>
          <c:h val="0.89814814814814814"/>
        </c:manualLayout>
      </c:layout>
      <c:doughnutChart>
        <c:varyColors val="1"/>
        <c:ser>
          <c:idx val="1"/>
          <c:order val="1"/>
          <c:dPt>
            <c:idx val="0"/>
            <c:bubble3D val="0"/>
            <c:spPr>
              <a:gradFill rotWithShape="1">
                <a:gsLst>
                  <a:gs pos="0">
                    <a:schemeClr val="accent6">
                      <a:shade val="51000"/>
                      <a:satMod val="130000"/>
                    </a:schemeClr>
                  </a:gs>
                  <a:gs pos="80000">
                    <a:schemeClr val="accent6">
                      <a:shade val="93000"/>
                      <a:satMod val="130000"/>
                    </a:schemeClr>
                  </a:gs>
                  <a:gs pos="100000">
                    <a:schemeClr val="accent6">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0-C5D1-4B53-8B7F-7A70F4FE9C44}"/>
              </c:ext>
            </c:extLst>
          </c:dPt>
          <c:dPt>
            <c:idx val="1"/>
            <c:bubble3D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1-C5D1-4B53-8B7F-7A70F4FE9C44}"/>
              </c:ext>
            </c:extLst>
          </c:dPt>
          <c:dPt>
            <c:idx val="2"/>
            <c:bubble3D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2-C5D1-4B53-8B7F-7A70F4FE9C44}"/>
              </c:ext>
            </c:extLst>
          </c:dPt>
          <c:dPt>
            <c:idx val="3"/>
            <c:bubble3D val="0"/>
            <c:spPr>
              <a:noFill/>
            </c:spPr>
            <c:extLst>
              <c:ext xmlns:c16="http://schemas.microsoft.com/office/drawing/2014/chart" uri="{C3380CC4-5D6E-409C-BE32-E72D297353CC}">
                <c16:uniqueId val="{00000003-C5D1-4B53-8B7F-7A70F4FE9C44}"/>
              </c:ext>
            </c:extLst>
          </c:dPt>
          <c:dPt>
            <c:idx val="4"/>
            <c:bubble3D val="0"/>
            <c:spPr>
              <a:noFill/>
            </c:spPr>
            <c:extLst>
              <c:ext xmlns:c16="http://schemas.microsoft.com/office/drawing/2014/chart" uri="{C3380CC4-5D6E-409C-BE32-E72D297353CC}">
                <c16:uniqueId val="{00000004-C5D1-4B53-8B7F-7A70F4FE9C44}"/>
              </c:ext>
            </c:extLst>
          </c:dPt>
          <c:dPt>
            <c:idx val="5"/>
            <c:bubble3D val="0"/>
            <c:spPr>
              <a:noFill/>
            </c:spPr>
            <c:extLst>
              <c:ext xmlns:c16="http://schemas.microsoft.com/office/drawing/2014/chart" uri="{C3380CC4-5D6E-409C-BE32-E72D297353CC}">
                <c16:uniqueId val="{00000005-C5D1-4B53-8B7F-7A70F4FE9C44}"/>
              </c:ext>
            </c:extLst>
          </c:dPt>
          <c:dPt>
            <c:idx val="6"/>
            <c:bubble3D val="0"/>
            <c:spPr>
              <a:noFill/>
            </c:spPr>
            <c:extLst>
              <c:ext xmlns:c16="http://schemas.microsoft.com/office/drawing/2014/chart" uri="{C3380CC4-5D6E-409C-BE32-E72D297353CC}">
                <c16:uniqueId val="{00000006-C5D1-4B53-8B7F-7A70F4FE9C44}"/>
              </c:ext>
            </c:extLst>
          </c:dPt>
          <c:dPt>
            <c:idx val="7"/>
            <c:bubble3D val="0"/>
            <c:spPr>
              <a:noFill/>
            </c:spPr>
            <c:extLst>
              <c:ext xmlns:c16="http://schemas.microsoft.com/office/drawing/2014/chart" uri="{C3380CC4-5D6E-409C-BE32-E72D297353CC}">
                <c16:uniqueId val="{00000007-C5D1-4B53-8B7F-7A70F4FE9C44}"/>
              </c:ext>
            </c:extLst>
          </c:dPt>
          <c:dPt>
            <c:idx val="8"/>
            <c:bubble3D val="0"/>
            <c:spPr>
              <a:noFill/>
            </c:spPr>
            <c:extLst>
              <c:ext xmlns:c16="http://schemas.microsoft.com/office/drawing/2014/chart" uri="{C3380CC4-5D6E-409C-BE32-E72D297353CC}">
                <c16:uniqueId val="{00000008-C5D1-4B53-8B7F-7A70F4FE9C44}"/>
              </c:ext>
            </c:extLst>
          </c:dPt>
          <c:dPt>
            <c:idx val="9"/>
            <c:bubble3D val="0"/>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9-C5D1-4B53-8B7F-7A70F4FE9C44}"/>
              </c:ext>
            </c:extLst>
          </c:dPt>
          <c:dPt>
            <c:idx val="10"/>
            <c:bubble3D val="0"/>
            <c:spPr>
              <a:gradFill flip="none" rotWithShape="1">
                <a:gsLst>
                  <a:gs pos="0">
                    <a:schemeClr val="accent2">
                      <a:shade val="51000"/>
                      <a:satMod val="130000"/>
                    </a:schemeClr>
                  </a:gs>
                  <a:gs pos="80000">
                    <a:schemeClr val="accent2">
                      <a:shade val="93000"/>
                      <a:satMod val="130000"/>
                    </a:schemeClr>
                  </a:gs>
                  <a:gs pos="100000">
                    <a:schemeClr val="accent2">
                      <a:shade val="94000"/>
                      <a:satMod val="135000"/>
                    </a:schemeClr>
                  </a:gs>
                </a:gsLst>
                <a:path path="circle">
                  <a:fillToRect l="100000" t="100000"/>
                </a:path>
                <a:tileRect r="-100000" b="-10000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A-C5D1-4B53-8B7F-7A70F4FE9C44}"/>
              </c:ext>
            </c:extLst>
          </c:dPt>
          <c:dPt>
            <c:idx val="11"/>
            <c:bubble3D val="0"/>
            <c:spPr>
              <a:gradFill rotWithShape="1">
                <a:gsLst>
                  <a:gs pos="0">
                    <a:schemeClr val="accent6">
                      <a:shade val="51000"/>
                      <a:satMod val="130000"/>
                    </a:schemeClr>
                  </a:gs>
                  <a:gs pos="80000">
                    <a:schemeClr val="accent6">
                      <a:shade val="93000"/>
                      <a:satMod val="130000"/>
                    </a:schemeClr>
                  </a:gs>
                  <a:gs pos="100000">
                    <a:schemeClr val="accent6">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B-C5D1-4B53-8B7F-7A70F4FE9C44}"/>
              </c:ext>
            </c:extLst>
          </c:dPt>
          <c:val>
            <c:numLit>
              <c:formatCode>General</c:formatCode>
              <c:ptCount val="12"/>
              <c:pt idx="0">
                <c:v>1</c:v>
              </c:pt>
              <c:pt idx="1">
                <c:v>1</c:v>
              </c:pt>
              <c:pt idx="2">
                <c:v>1</c:v>
              </c:pt>
              <c:pt idx="3">
                <c:v>1</c:v>
              </c:pt>
              <c:pt idx="4">
                <c:v>1</c:v>
              </c:pt>
              <c:pt idx="5">
                <c:v>1</c:v>
              </c:pt>
              <c:pt idx="6">
                <c:v>1</c:v>
              </c:pt>
              <c:pt idx="7">
                <c:v>1</c:v>
              </c:pt>
              <c:pt idx="8">
                <c:v>1</c:v>
              </c:pt>
              <c:pt idx="9">
                <c:v>1</c:v>
              </c:pt>
              <c:pt idx="10">
                <c:v>1</c:v>
              </c:pt>
              <c:pt idx="11">
                <c:v>1</c:v>
              </c:pt>
            </c:numLit>
          </c:val>
          <c:extLst>
            <c:ext xmlns:c16="http://schemas.microsoft.com/office/drawing/2014/chart" uri="{C3380CC4-5D6E-409C-BE32-E72D297353CC}">
              <c16:uniqueId val="{0000000C-C5D1-4B53-8B7F-7A70F4FE9C44}"/>
            </c:ext>
          </c:extLst>
        </c:ser>
        <c:dLbls>
          <c:showLegendKey val="0"/>
          <c:showVal val="0"/>
          <c:showCatName val="0"/>
          <c:showSerName val="0"/>
          <c:showPercent val="0"/>
          <c:showBubbleSize val="0"/>
          <c:showLeaderLines val="1"/>
        </c:dLbls>
        <c:firstSliceAng val="0"/>
        <c:holeSize val="50"/>
      </c:doughnutChart>
      <c:scatterChart>
        <c:scatterStyle val="lineMarker"/>
        <c:varyColors val="0"/>
        <c:ser>
          <c:idx val="0"/>
          <c:order val="0"/>
          <c:spPr>
            <a:ln w="38100">
              <a:solidFill>
                <a:sysClr val="windowText" lastClr="000000"/>
              </a:solidFill>
              <a:headEnd type="none" w="med" len="med"/>
              <a:tailEnd type="none" w="med" len="med"/>
            </a:ln>
          </c:spPr>
          <c:marker>
            <c:symbol val="none"/>
          </c:marker>
          <c:xVal>
            <c:numRef>
              <c:f>'INDICADORES IDEP 2017'!#REF!</c:f>
              <c:numCache>
                <c:formatCode>General</c:formatCode>
                <c:ptCount val="1"/>
                <c:pt idx="0">
                  <c:v>1</c:v>
                </c:pt>
              </c:numCache>
            </c:numRef>
          </c:xVal>
          <c:yVal>
            <c:numRef>
              <c:f>'INDICADORES IDEP 2017'!#REF!</c:f>
              <c:numCache>
                <c:formatCode>General</c:formatCode>
                <c:ptCount val="1"/>
                <c:pt idx="0">
                  <c:v>1</c:v>
                </c:pt>
              </c:numCache>
            </c:numRef>
          </c:yVal>
          <c:smooth val="0"/>
          <c:extLst>
            <c:ext xmlns:c16="http://schemas.microsoft.com/office/drawing/2014/chart" uri="{C3380CC4-5D6E-409C-BE32-E72D297353CC}">
              <c16:uniqueId val="{0000000D-C5D1-4B53-8B7F-7A70F4FE9C44}"/>
            </c:ext>
          </c:extLst>
        </c:ser>
        <c:dLbls>
          <c:showLegendKey val="0"/>
          <c:showVal val="0"/>
          <c:showCatName val="0"/>
          <c:showSerName val="0"/>
          <c:showPercent val="0"/>
          <c:showBubbleSize val="0"/>
        </c:dLbls>
        <c:axId val="181684864"/>
        <c:axId val="181690752"/>
      </c:scatterChart>
      <c:valAx>
        <c:axId val="181684864"/>
        <c:scaling>
          <c:orientation val="minMax"/>
          <c:max val="1"/>
          <c:min val="-1"/>
        </c:scaling>
        <c:delete val="1"/>
        <c:axPos val="b"/>
        <c:numFmt formatCode="General" sourceLinked="1"/>
        <c:majorTickMark val="out"/>
        <c:minorTickMark val="none"/>
        <c:tickLblPos val="none"/>
        <c:crossAx val="181690752"/>
        <c:crossesAt val="0"/>
        <c:crossBetween val="midCat"/>
      </c:valAx>
      <c:valAx>
        <c:axId val="181690752"/>
        <c:scaling>
          <c:orientation val="minMax"/>
          <c:max val="1"/>
          <c:min val="-1"/>
        </c:scaling>
        <c:delete val="1"/>
        <c:axPos val="l"/>
        <c:numFmt formatCode="General" sourceLinked="1"/>
        <c:majorTickMark val="out"/>
        <c:minorTickMark val="none"/>
        <c:tickLblPos val="none"/>
        <c:crossAx val="181684864"/>
        <c:crossesAt val="0"/>
        <c:crossBetween val="midCat"/>
      </c:valAx>
      <c:spPr>
        <a:noFill/>
        <a:ln w="25400">
          <a:noFill/>
        </a:ln>
      </c:spPr>
    </c:plotArea>
    <c:plotVisOnly val="1"/>
    <c:dispBlanksAs val="gap"/>
    <c:showDLblsOverMax val="0"/>
  </c:chart>
  <c:spPr>
    <a:noFill/>
    <a:ln>
      <a:noFill/>
    </a:ln>
  </c:spPr>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133" l="0.70000000000000062" r="0.70000000000000062" t="0.75000000000000133"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0"/>
    <c:plotArea>
      <c:layout>
        <c:manualLayout>
          <c:layoutTarget val="inner"/>
          <c:xMode val="edge"/>
          <c:yMode val="edge"/>
          <c:x val="7.8947495225597561E-2"/>
          <c:y val="0.18181877965455218"/>
          <c:w val="0.64473787767571478"/>
          <c:h val="0.65993482985726359"/>
        </c:manualLayout>
      </c:layout>
      <c:doughnutChart>
        <c:varyColors val="1"/>
        <c:ser>
          <c:idx val="1"/>
          <c:order val="1"/>
          <c:dPt>
            <c:idx val="0"/>
            <c:bubble3D val="0"/>
            <c:spPr>
              <a:gradFill rotWithShape="1">
                <a:gsLst>
                  <a:gs pos="0">
                    <a:schemeClr val="accent6">
                      <a:shade val="51000"/>
                      <a:satMod val="130000"/>
                    </a:schemeClr>
                  </a:gs>
                  <a:gs pos="80000">
                    <a:schemeClr val="accent6">
                      <a:shade val="93000"/>
                      <a:satMod val="130000"/>
                    </a:schemeClr>
                  </a:gs>
                  <a:gs pos="100000">
                    <a:schemeClr val="accent6">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0-B164-4D43-80BA-5D91C9CDEF64}"/>
              </c:ext>
            </c:extLst>
          </c:dPt>
          <c:dPt>
            <c:idx val="1"/>
            <c:bubble3D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1-B164-4D43-80BA-5D91C9CDEF64}"/>
              </c:ext>
            </c:extLst>
          </c:dPt>
          <c:dPt>
            <c:idx val="2"/>
            <c:bubble3D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2-B164-4D43-80BA-5D91C9CDEF64}"/>
              </c:ext>
            </c:extLst>
          </c:dPt>
          <c:dPt>
            <c:idx val="3"/>
            <c:bubble3D val="0"/>
            <c:spPr>
              <a:noFill/>
            </c:spPr>
            <c:extLst>
              <c:ext xmlns:c16="http://schemas.microsoft.com/office/drawing/2014/chart" uri="{C3380CC4-5D6E-409C-BE32-E72D297353CC}">
                <c16:uniqueId val="{00000003-B164-4D43-80BA-5D91C9CDEF64}"/>
              </c:ext>
            </c:extLst>
          </c:dPt>
          <c:dPt>
            <c:idx val="4"/>
            <c:bubble3D val="0"/>
            <c:spPr>
              <a:noFill/>
            </c:spPr>
            <c:extLst>
              <c:ext xmlns:c16="http://schemas.microsoft.com/office/drawing/2014/chart" uri="{C3380CC4-5D6E-409C-BE32-E72D297353CC}">
                <c16:uniqueId val="{00000004-B164-4D43-80BA-5D91C9CDEF64}"/>
              </c:ext>
            </c:extLst>
          </c:dPt>
          <c:dPt>
            <c:idx val="5"/>
            <c:bubble3D val="0"/>
            <c:spPr>
              <a:noFill/>
            </c:spPr>
            <c:extLst>
              <c:ext xmlns:c16="http://schemas.microsoft.com/office/drawing/2014/chart" uri="{C3380CC4-5D6E-409C-BE32-E72D297353CC}">
                <c16:uniqueId val="{00000005-B164-4D43-80BA-5D91C9CDEF64}"/>
              </c:ext>
            </c:extLst>
          </c:dPt>
          <c:dPt>
            <c:idx val="6"/>
            <c:bubble3D val="0"/>
            <c:spPr>
              <a:noFill/>
            </c:spPr>
            <c:extLst>
              <c:ext xmlns:c16="http://schemas.microsoft.com/office/drawing/2014/chart" uri="{C3380CC4-5D6E-409C-BE32-E72D297353CC}">
                <c16:uniqueId val="{00000006-B164-4D43-80BA-5D91C9CDEF64}"/>
              </c:ext>
            </c:extLst>
          </c:dPt>
          <c:dPt>
            <c:idx val="7"/>
            <c:bubble3D val="0"/>
            <c:spPr>
              <a:noFill/>
            </c:spPr>
            <c:extLst>
              <c:ext xmlns:c16="http://schemas.microsoft.com/office/drawing/2014/chart" uri="{C3380CC4-5D6E-409C-BE32-E72D297353CC}">
                <c16:uniqueId val="{00000007-B164-4D43-80BA-5D91C9CDEF64}"/>
              </c:ext>
            </c:extLst>
          </c:dPt>
          <c:dPt>
            <c:idx val="8"/>
            <c:bubble3D val="0"/>
            <c:spPr>
              <a:noFill/>
            </c:spPr>
            <c:extLst>
              <c:ext xmlns:c16="http://schemas.microsoft.com/office/drawing/2014/chart" uri="{C3380CC4-5D6E-409C-BE32-E72D297353CC}">
                <c16:uniqueId val="{00000008-B164-4D43-80BA-5D91C9CDEF64}"/>
              </c:ext>
            </c:extLst>
          </c:dPt>
          <c:dPt>
            <c:idx val="9"/>
            <c:bubble3D val="0"/>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9-B164-4D43-80BA-5D91C9CDEF64}"/>
              </c:ext>
            </c:extLst>
          </c:dPt>
          <c:dPt>
            <c:idx val="10"/>
            <c:bubble3D val="0"/>
            <c:spPr>
              <a:gradFill flip="none" rotWithShape="1">
                <a:gsLst>
                  <a:gs pos="0">
                    <a:schemeClr val="accent2">
                      <a:shade val="51000"/>
                      <a:satMod val="130000"/>
                    </a:schemeClr>
                  </a:gs>
                  <a:gs pos="80000">
                    <a:schemeClr val="accent2">
                      <a:shade val="93000"/>
                      <a:satMod val="130000"/>
                    </a:schemeClr>
                  </a:gs>
                  <a:gs pos="100000">
                    <a:schemeClr val="accent2">
                      <a:shade val="94000"/>
                      <a:satMod val="135000"/>
                    </a:schemeClr>
                  </a:gs>
                </a:gsLst>
                <a:path path="circle">
                  <a:fillToRect l="100000" t="100000"/>
                </a:path>
                <a:tileRect r="-100000" b="-10000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A-B164-4D43-80BA-5D91C9CDEF64}"/>
              </c:ext>
            </c:extLst>
          </c:dPt>
          <c:dPt>
            <c:idx val="11"/>
            <c:bubble3D val="0"/>
            <c:spPr>
              <a:gradFill rotWithShape="1">
                <a:gsLst>
                  <a:gs pos="0">
                    <a:schemeClr val="accent6">
                      <a:shade val="51000"/>
                      <a:satMod val="130000"/>
                    </a:schemeClr>
                  </a:gs>
                  <a:gs pos="80000">
                    <a:schemeClr val="accent6">
                      <a:shade val="93000"/>
                      <a:satMod val="130000"/>
                    </a:schemeClr>
                  </a:gs>
                  <a:gs pos="100000">
                    <a:schemeClr val="accent6">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B-B164-4D43-80BA-5D91C9CDEF64}"/>
              </c:ext>
            </c:extLst>
          </c:dPt>
          <c:val>
            <c:numLit>
              <c:formatCode>General</c:formatCode>
              <c:ptCount val="12"/>
              <c:pt idx="0">
                <c:v>1</c:v>
              </c:pt>
              <c:pt idx="1">
                <c:v>1</c:v>
              </c:pt>
              <c:pt idx="2">
                <c:v>1</c:v>
              </c:pt>
              <c:pt idx="3">
                <c:v>1</c:v>
              </c:pt>
              <c:pt idx="4">
                <c:v>1</c:v>
              </c:pt>
              <c:pt idx="5">
                <c:v>1</c:v>
              </c:pt>
              <c:pt idx="6">
                <c:v>1</c:v>
              </c:pt>
              <c:pt idx="7">
                <c:v>1</c:v>
              </c:pt>
              <c:pt idx="8">
                <c:v>1</c:v>
              </c:pt>
              <c:pt idx="9">
                <c:v>1</c:v>
              </c:pt>
              <c:pt idx="10">
                <c:v>1</c:v>
              </c:pt>
              <c:pt idx="11">
                <c:v>1</c:v>
              </c:pt>
            </c:numLit>
          </c:val>
          <c:extLst>
            <c:ext xmlns:c16="http://schemas.microsoft.com/office/drawing/2014/chart" uri="{C3380CC4-5D6E-409C-BE32-E72D297353CC}">
              <c16:uniqueId val="{0000000C-B164-4D43-80BA-5D91C9CDEF64}"/>
            </c:ext>
          </c:extLst>
        </c:ser>
        <c:dLbls>
          <c:showLegendKey val="0"/>
          <c:showVal val="0"/>
          <c:showCatName val="0"/>
          <c:showSerName val="0"/>
          <c:showPercent val="0"/>
          <c:showBubbleSize val="0"/>
          <c:showLeaderLines val="1"/>
        </c:dLbls>
        <c:firstSliceAng val="0"/>
        <c:holeSize val="50"/>
      </c:doughnutChart>
      <c:scatterChart>
        <c:scatterStyle val="lineMarker"/>
        <c:varyColors val="0"/>
        <c:ser>
          <c:idx val="0"/>
          <c:order val="0"/>
          <c:spPr>
            <a:ln w="38100">
              <a:solidFill>
                <a:sysClr val="windowText" lastClr="000000"/>
              </a:solidFill>
              <a:headEnd type="none" w="med" len="med"/>
              <a:tailEnd type="none" w="med" len="med"/>
            </a:ln>
          </c:spPr>
          <c:marker>
            <c:symbol val="none"/>
          </c:marker>
          <c:xVal>
            <c:numRef>
              <c:f>'INDICADORES IDEP 2021'!#REF!</c:f>
            </c:numRef>
          </c:xVal>
          <c:yVal>
            <c:numRef>
              <c:f>'INDICADORES IDEP 2021'!#REF!</c:f>
              <c:numCache>
                <c:formatCode>General</c:formatCode>
                <c:ptCount val="1"/>
                <c:pt idx="0">
                  <c:v>1</c:v>
                </c:pt>
              </c:numCache>
            </c:numRef>
          </c:yVal>
          <c:smooth val="0"/>
          <c:extLst>
            <c:ext xmlns:c16="http://schemas.microsoft.com/office/drawing/2014/chart" uri="{C3380CC4-5D6E-409C-BE32-E72D297353CC}">
              <c16:uniqueId val="{0000000D-B164-4D43-80BA-5D91C9CDEF64}"/>
            </c:ext>
          </c:extLst>
        </c:ser>
        <c:dLbls>
          <c:showLegendKey val="0"/>
          <c:showVal val="0"/>
          <c:showCatName val="0"/>
          <c:showSerName val="0"/>
          <c:showPercent val="0"/>
          <c:showBubbleSize val="0"/>
        </c:dLbls>
        <c:axId val="183350400"/>
        <c:axId val="183351936"/>
      </c:scatterChart>
      <c:valAx>
        <c:axId val="183350400"/>
        <c:scaling>
          <c:orientation val="minMax"/>
          <c:max val="1"/>
          <c:min val="-1"/>
        </c:scaling>
        <c:delete val="1"/>
        <c:axPos val="b"/>
        <c:numFmt formatCode="General" sourceLinked="1"/>
        <c:majorTickMark val="out"/>
        <c:minorTickMark val="none"/>
        <c:tickLblPos val="none"/>
        <c:crossAx val="183351936"/>
        <c:crossesAt val="0"/>
        <c:crossBetween val="midCat"/>
      </c:valAx>
      <c:valAx>
        <c:axId val="183351936"/>
        <c:scaling>
          <c:orientation val="minMax"/>
          <c:max val="1"/>
          <c:min val="-1"/>
        </c:scaling>
        <c:delete val="1"/>
        <c:axPos val="l"/>
        <c:numFmt formatCode="General" sourceLinked="1"/>
        <c:majorTickMark val="out"/>
        <c:minorTickMark val="none"/>
        <c:tickLblPos val="none"/>
        <c:crossAx val="183350400"/>
        <c:crossesAt val="0"/>
        <c:crossBetween val="midCat"/>
      </c:valAx>
      <c:spPr>
        <a:noFill/>
        <a:ln w="25400">
          <a:noFill/>
        </a:ln>
      </c:spPr>
    </c:plotArea>
    <c:plotVisOnly val="1"/>
    <c:dispBlanksAs val="gap"/>
    <c:showDLblsOverMax val="0"/>
  </c:chart>
  <c:spPr>
    <a:noFill/>
    <a:ln>
      <a:noFill/>
    </a:ln>
  </c:spPr>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111" l="0.70000000000000062" r="0.70000000000000062" t="0.750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0"/>
    <c:plotArea>
      <c:layout>
        <c:manualLayout>
          <c:layoutTarget val="inner"/>
          <c:xMode val="edge"/>
          <c:yMode val="edge"/>
          <c:x val="3.6111111111111198E-2"/>
          <c:y val="6.4814814814815006E-2"/>
          <c:w val="0.75748600174978131"/>
          <c:h val="0.89814814814814814"/>
        </c:manualLayout>
      </c:layout>
      <c:doughnutChart>
        <c:varyColors val="1"/>
        <c:ser>
          <c:idx val="1"/>
          <c:order val="1"/>
          <c:dPt>
            <c:idx val="0"/>
            <c:bubble3D val="0"/>
            <c:spPr>
              <a:gradFill rotWithShape="1">
                <a:gsLst>
                  <a:gs pos="0">
                    <a:schemeClr val="accent6">
                      <a:shade val="51000"/>
                      <a:satMod val="130000"/>
                    </a:schemeClr>
                  </a:gs>
                  <a:gs pos="80000">
                    <a:schemeClr val="accent6">
                      <a:shade val="93000"/>
                      <a:satMod val="130000"/>
                    </a:schemeClr>
                  </a:gs>
                  <a:gs pos="100000">
                    <a:schemeClr val="accent6">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0-F427-49A9-A4E4-A3462A2EFBA5}"/>
              </c:ext>
            </c:extLst>
          </c:dPt>
          <c:dPt>
            <c:idx val="1"/>
            <c:bubble3D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1-F427-49A9-A4E4-A3462A2EFBA5}"/>
              </c:ext>
            </c:extLst>
          </c:dPt>
          <c:dPt>
            <c:idx val="2"/>
            <c:bubble3D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2-F427-49A9-A4E4-A3462A2EFBA5}"/>
              </c:ext>
            </c:extLst>
          </c:dPt>
          <c:dPt>
            <c:idx val="3"/>
            <c:bubble3D val="0"/>
            <c:spPr>
              <a:noFill/>
            </c:spPr>
            <c:extLst>
              <c:ext xmlns:c16="http://schemas.microsoft.com/office/drawing/2014/chart" uri="{C3380CC4-5D6E-409C-BE32-E72D297353CC}">
                <c16:uniqueId val="{00000003-F427-49A9-A4E4-A3462A2EFBA5}"/>
              </c:ext>
            </c:extLst>
          </c:dPt>
          <c:dPt>
            <c:idx val="4"/>
            <c:bubble3D val="0"/>
            <c:spPr>
              <a:noFill/>
            </c:spPr>
            <c:extLst>
              <c:ext xmlns:c16="http://schemas.microsoft.com/office/drawing/2014/chart" uri="{C3380CC4-5D6E-409C-BE32-E72D297353CC}">
                <c16:uniqueId val="{00000004-F427-49A9-A4E4-A3462A2EFBA5}"/>
              </c:ext>
            </c:extLst>
          </c:dPt>
          <c:dPt>
            <c:idx val="5"/>
            <c:bubble3D val="0"/>
            <c:spPr>
              <a:noFill/>
            </c:spPr>
            <c:extLst>
              <c:ext xmlns:c16="http://schemas.microsoft.com/office/drawing/2014/chart" uri="{C3380CC4-5D6E-409C-BE32-E72D297353CC}">
                <c16:uniqueId val="{00000005-F427-49A9-A4E4-A3462A2EFBA5}"/>
              </c:ext>
            </c:extLst>
          </c:dPt>
          <c:dPt>
            <c:idx val="6"/>
            <c:bubble3D val="0"/>
            <c:spPr>
              <a:noFill/>
            </c:spPr>
            <c:extLst>
              <c:ext xmlns:c16="http://schemas.microsoft.com/office/drawing/2014/chart" uri="{C3380CC4-5D6E-409C-BE32-E72D297353CC}">
                <c16:uniqueId val="{00000006-F427-49A9-A4E4-A3462A2EFBA5}"/>
              </c:ext>
            </c:extLst>
          </c:dPt>
          <c:dPt>
            <c:idx val="7"/>
            <c:bubble3D val="0"/>
            <c:spPr>
              <a:noFill/>
            </c:spPr>
            <c:extLst>
              <c:ext xmlns:c16="http://schemas.microsoft.com/office/drawing/2014/chart" uri="{C3380CC4-5D6E-409C-BE32-E72D297353CC}">
                <c16:uniqueId val="{00000007-F427-49A9-A4E4-A3462A2EFBA5}"/>
              </c:ext>
            </c:extLst>
          </c:dPt>
          <c:dPt>
            <c:idx val="8"/>
            <c:bubble3D val="0"/>
            <c:spPr>
              <a:noFill/>
            </c:spPr>
            <c:extLst>
              <c:ext xmlns:c16="http://schemas.microsoft.com/office/drawing/2014/chart" uri="{C3380CC4-5D6E-409C-BE32-E72D297353CC}">
                <c16:uniqueId val="{00000008-F427-49A9-A4E4-A3462A2EFBA5}"/>
              </c:ext>
            </c:extLst>
          </c:dPt>
          <c:dPt>
            <c:idx val="9"/>
            <c:bubble3D val="0"/>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9-F427-49A9-A4E4-A3462A2EFBA5}"/>
              </c:ext>
            </c:extLst>
          </c:dPt>
          <c:dPt>
            <c:idx val="10"/>
            <c:bubble3D val="0"/>
            <c:spPr>
              <a:gradFill flip="none" rotWithShape="1">
                <a:gsLst>
                  <a:gs pos="0">
                    <a:schemeClr val="accent2">
                      <a:shade val="51000"/>
                      <a:satMod val="130000"/>
                    </a:schemeClr>
                  </a:gs>
                  <a:gs pos="80000">
                    <a:schemeClr val="accent2">
                      <a:shade val="93000"/>
                      <a:satMod val="130000"/>
                    </a:schemeClr>
                  </a:gs>
                  <a:gs pos="100000">
                    <a:schemeClr val="accent2">
                      <a:shade val="94000"/>
                      <a:satMod val="135000"/>
                    </a:schemeClr>
                  </a:gs>
                </a:gsLst>
                <a:path path="circle">
                  <a:fillToRect l="100000" t="100000"/>
                </a:path>
                <a:tileRect r="-100000" b="-10000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A-F427-49A9-A4E4-A3462A2EFBA5}"/>
              </c:ext>
            </c:extLst>
          </c:dPt>
          <c:dPt>
            <c:idx val="11"/>
            <c:bubble3D val="0"/>
            <c:spPr>
              <a:gradFill rotWithShape="1">
                <a:gsLst>
                  <a:gs pos="0">
                    <a:schemeClr val="accent6">
                      <a:shade val="51000"/>
                      <a:satMod val="130000"/>
                    </a:schemeClr>
                  </a:gs>
                  <a:gs pos="80000">
                    <a:schemeClr val="accent6">
                      <a:shade val="93000"/>
                      <a:satMod val="130000"/>
                    </a:schemeClr>
                  </a:gs>
                  <a:gs pos="100000">
                    <a:schemeClr val="accent6">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B-F427-49A9-A4E4-A3462A2EFBA5}"/>
              </c:ext>
            </c:extLst>
          </c:dPt>
          <c:val>
            <c:numLit>
              <c:formatCode>General</c:formatCode>
              <c:ptCount val="12"/>
              <c:pt idx="0">
                <c:v>1</c:v>
              </c:pt>
              <c:pt idx="1">
                <c:v>1</c:v>
              </c:pt>
              <c:pt idx="2">
                <c:v>1</c:v>
              </c:pt>
              <c:pt idx="3">
                <c:v>1</c:v>
              </c:pt>
              <c:pt idx="4">
                <c:v>1</c:v>
              </c:pt>
              <c:pt idx="5">
                <c:v>1</c:v>
              </c:pt>
              <c:pt idx="6">
                <c:v>1</c:v>
              </c:pt>
              <c:pt idx="7">
                <c:v>1</c:v>
              </c:pt>
              <c:pt idx="8">
                <c:v>1</c:v>
              </c:pt>
              <c:pt idx="9">
                <c:v>1</c:v>
              </c:pt>
              <c:pt idx="10">
                <c:v>1</c:v>
              </c:pt>
              <c:pt idx="11">
                <c:v>1</c:v>
              </c:pt>
            </c:numLit>
          </c:val>
          <c:extLst>
            <c:ext xmlns:c16="http://schemas.microsoft.com/office/drawing/2014/chart" uri="{C3380CC4-5D6E-409C-BE32-E72D297353CC}">
              <c16:uniqueId val="{0000000C-F427-49A9-A4E4-A3462A2EFBA5}"/>
            </c:ext>
          </c:extLst>
        </c:ser>
        <c:dLbls>
          <c:showLegendKey val="0"/>
          <c:showVal val="0"/>
          <c:showCatName val="0"/>
          <c:showSerName val="0"/>
          <c:showPercent val="0"/>
          <c:showBubbleSize val="0"/>
          <c:showLeaderLines val="1"/>
        </c:dLbls>
        <c:firstSliceAng val="0"/>
        <c:holeSize val="50"/>
      </c:doughnutChart>
      <c:scatterChart>
        <c:scatterStyle val="lineMarker"/>
        <c:varyColors val="0"/>
        <c:ser>
          <c:idx val="0"/>
          <c:order val="0"/>
          <c:spPr>
            <a:ln w="38100">
              <a:solidFill>
                <a:sysClr val="windowText" lastClr="000000"/>
              </a:solidFill>
              <a:headEnd type="none" w="med" len="med"/>
              <a:tailEnd type="none" w="med" len="med"/>
            </a:ln>
          </c:spPr>
          <c:marker>
            <c:symbol val="none"/>
          </c:marker>
          <c:xVal>
            <c:numRef>
              <c:f>'INDICADORES IDEP 2017'!#REF!</c:f>
              <c:numCache>
                <c:formatCode>General</c:formatCode>
                <c:ptCount val="1"/>
                <c:pt idx="0">
                  <c:v>1</c:v>
                </c:pt>
              </c:numCache>
            </c:numRef>
          </c:xVal>
          <c:yVal>
            <c:numRef>
              <c:f>'INDICADORES IDEP 2017'!#REF!</c:f>
              <c:numCache>
                <c:formatCode>General</c:formatCode>
                <c:ptCount val="1"/>
                <c:pt idx="0">
                  <c:v>1</c:v>
                </c:pt>
              </c:numCache>
            </c:numRef>
          </c:yVal>
          <c:smooth val="0"/>
          <c:extLst>
            <c:ext xmlns:c16="http://schemas.microsoft.com/office/drawing/2014/chart" uri="{C3380CC4-5D6E-409C-BE32-E72D297353CC}">
              <c16:uniqueId val="{0000000D-F427-49A9-A4E4-A3462A2EFBA5}"/>
            </c:ext>
          </c:extLst>
        </c:ser>
        <c:dLbls>
          <c:showLegendKey val="0"/>
          <c:showVal val="0"/>
          <c:showCatName val="0"/>
          <c:showSerName val="0"/>
          <c:showPercent val="0"/>
          <c:showBubbleSize val="0"/>
        </c:dLbls>
        <c:axId val="182696192"/>
        <c:axId val="182702080"/>
      </c:scatterChart>
      <c:valAx>
        <c:axId val="182696192"/>
        <c:scaling>
          <c:orientation val="minMax"/>
          <c:max val="1"/>
          <c:min val="-1"/>
        </c:scaling>
        <c:delete val="1"/>
        <c:axPos val="b"/>
        <c:numFmt formatCode="General" sourceLinked="1"/>
        <c:majorTickMark val="out"/>
        <c:minorTickMark val="none"/>
        <c:tickLblPos val="none"/>
        <c:crossAx val="182702080"/>
        <c:crossesAt val="0"/>
        <c:crossBetween val="midCat"/>
      </c:valAx>
      <c:valAx>
        <c:axId val="182702080"/>
        <c:scaling>
          <c:orientation val="minMax"/>
          <c:max val="1"/>
          <c:min val="-1"/>
        </c:scaling>
        <c:delete val="1"/>
        <c:axPos val="l"/>
        <c:numFmt formatCode="General" sourceLinked="1"/>
        <c:majorTickMark val="out"/>
        <c:minorTickMark val="none"/>
        <c:tickLblPos val="none"/>
        <c:crossAx val="182696192"/>
        <c:crossesAt val="0"/>
        <c:crossBetween val="midCat"/>
      </c:valAx>
      <c:spPr>
        <a:noFill/>
        <a:ln w="25400">
          <a:noFill/>
        </a:ln>
      </c:spPr>
    </c:plotArea>
    <c:plotVisOnly val="1"/>
    <c:dispBlanksAs val="gap"/>
    <c:showDLblsOverMax val="0"/>
  </c:chart>
  <c:spPr>
    <a:noFill/>
    <a:ln>
      <a:noFill/>
    </a:ln>
  </c:spPr>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155" l="0.70000000000000062" r="0.70000000000000062" t="0.75000000000000155" header="0.30000000000000032" footer="0.30000000000000032"/>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1</xdr:col>
      <xdr:colOff>28575</xdr:colOff>
      <xdr:row>22</xdr:row>
      <xdr:rowOff>142875</xdr:rowOff>
    </xdr:from>
    <xdr:to>
      <xdr:col>11</xdr:col>
      <xdr:colOff>76200</xdr:colOff>
      <xdr:row>42</xdr:row>
      <xdr:rowOff>85725</xdr:rowOff>
    </xdr:to>
    <xdr:graphicFrame macro="">
      <xdr:nvGraphicFramePr>
        <xdr:cNvPr id="7053" name="7 Gráfico">
          <a:extLst>
            <a:ext uri="{FF2B5EF4-FFF2-40B4-BE49-F238E27FC236}">
              <a16:creationId xmlns:a16="http://schemas.microsoft.com/office/drawing/2014/main" id="{00000000-0008-0000-0200-00008D1B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25</xdr:col>
      <xdr:colOff>0</xdr:colOff>
      <xdr:row>8</xdr:row>
      <xdr:rowOff>0</xdr:rowOff>
    </xdr:from>
    <xdr:to>
      <xdr:col>28</xdr:col>
      <xdr:colOff>0</xdr:colOff>
      <xdr:row>8</xdr:row>
      <xdr:rowOff>0</xdr:rowOff>
    </xdr:to>
    <xdr:graphicFrame macro="">
      <xdr:nvGraphicFramePr>
        <xdr:cNvPr id="475954" name="2 Gráfico">
          <a:extLst>
            <a:ext uri="{FF2B5EF4-FFF2-40B4-BE49-F238E27FC236}">
              <a16:creationId xmlns:a16="http://schemas.microsoft.com/office/drawing/2014/main" id="{00000000-0008-0000-0300-0000324307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342900</xdr:colOff>
      <xdr:row>0</xdr:row>
      <xdr:rowOff>66675</xdr:rowOff>
    </xdr:from>
    <xdr:to>
      <xdr:col>1</xdr:col>
      <xdr:colOff>676275</xdr:colOff>
      <xdr:row>0</xdr:row>
      <xdr:rowOff>1076325</xdr:rowOff>
    </xdr:to>
    <xdr:pic>
      <xdr:nvPicPr>
        <xdr:cNvPr id="475955" name="3 Imagen" descr="Logo Alta Definición.jpg">
          <a:extLst>
            <a:ext uri="{FF2B5EF4-FFF2-40B4-BE49-F238E27FC236}">
              <a16:creationId xmlns:a16="http://schemas.microsoft.com/office/drawing/2014/main" id="{00000000-0008-0000-0300-0000334307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42900" y="66675"/>
          <a:ext cx="1428750"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9</xdr:row>
      <xdr:rowOff>142875</xdr:rowOff>
    </xdr:from>
    <xdr:to>
      <xdr:col>3</xdr:col>
      <xdr:colOff>609600</xdr:colOff>
      <xdr:row>25</xdr:row>
      <xdr:rowOff>47625</xdr:rowOff>
    </xdr:to>
    <xdr:graphicFrame macro="">
      <xdr:nvGraphicFramePr>
        <xdr:cNvPr id="505627" name="1 Gráfico">
          <a:extLst>
            <a:ext uri="{FF2B5EF4-FFF2-40B4-BE49-F238E27FC236}">
              <a16:creationId xmlns:a16="http://schemas.microsoft.com/office/drawing/2014/main" id="{00000000-0008-0000-0400-00001BB707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533400</xdr:colOff>
      <xdr:row>25</xdr:row>
      <xdr:rowOff>142875</xdr:rowOff>
    </xdr:from>
    <xdr:to>
      <xdr:col>4</xdr:col>
      <xdr:colOff>342900</xdr:colOff>
      <xdr:row>41</xdr:row>
      <xdr:rowOff>47625</xdr:rowOff>
    </xdr:to>
    <xdr:graphicFrame macro="">
      <xdr:nvGraphicFramePr>
        <xdr:cNvPr id="505628" name="4 Gráfico">
          <a:extLst>
            <a:ext uri="{FF2B5EF4-FFF2-40B4-BE49-F238E27FC236}">
              <a16:creationId xmlns:a16="http://schemas.microsoft.com/office/drawing/2014/main" id="{00000000-0008-0000-0400-00001CB707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Documents/SIG/INDICADORES/SISTEMA_INDICADORES_FINAL/SISTEMA%20INDICADORES%20IDEP.xls" TargetMode="External"/><Relationship Id="rId1" Type="http://schemas.openxmlformats.org/officeDocument/2006/relationships/hyperlink" Target="../../../../../../Documents/SIG/INDICADORES/SISTEMA_INDICADORES_FINAL/SISTEMA%20INDICADORES%20IDEP.xls" TargetMode="External"/><Relationship Id="rId4"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N48"/>
  <sheetViews>
    <sheetView topLeftCell="A40" zoomScaleNormal="100" workbookViewId="0">
      <selection activeCell="E2" sqref="E2"/>
    </sheetView>
  </sheetViews>
  <sheetFormatPr baseColWidth="10" defaultRowHeight="39" customHeight="1" x14ac:dyDescent="0.3"/>
  <cols>
    <col min="1" max="1" width="29.7109375" style="1" customWidth="1"/>
    <col min="2" max="2" width="37.140625" style="1" customWidth="1"/>
    <col min="3" max="4" width="19.140625" style="1" customWidth="1"/>
    <col min="5" max="5" width="15.5703125" style="1" customWidth="1"/>
    <col min="6" max="6" width="14.5703125" style="1" customWidth="1"/>
    <col min="7" max="7" width="11.85546875" style="1" bestFit="1" customWidth="1"/>
    <col min="8" max="8" width="8.7109375" style="1" customWidth="1"/>
    <col min="9" max="10" width="11.42578125" style="1"/>
    <col min="11" max="11" width="34" style="1" bestFit="1" customWidth="1"/>
    <col min="12" max="12" width="0" style="1" hidden="1" customWidth="1"/>
    <col min="13" max="16384" width="11.42578125" style="1"/>
  </cols>
  <sheetData>
    <row r="1" spans="2:6" s="8" customFormat="1" ht="39" customHeight="1" x14ac:dyDescent="0.15">
      <c r="B1" s="17" t="s">
        <v>23</v>
      </c>
      <c r="C1" s="17" t="s">
        <v>5</v>
      </c>
      <c r="D1" s="17"/>
      <c r="E1" s="18" t="s">
        <v>43</v>
      </c>
      <c r="F1" s="17" t="s">
        <v>12</v>
      </c>
    </row>
    <row r="2" spans="2:6" s="8" customFormat="1" ht="39" customHeight="1" x14ac:dyDescent="0.15">
      <c r="B2" s="16" t="s">
        <v>6</v>
      </c>
      <c r="C2" s="17" t="s">
        <v>7</v>
      </c>
      <c r="D2" s="17"/>
      <c r="E2" s="18" t="s">
        <v>44</v>
      </c>
      <c r="F2" s="17" t="s">
        <v>37</v>
      </c>
    </row>
    <row r="3" spans="2:6" s="8" customFormat="1" ht="39" customHeight="1" x14ac:dyDescent="0.15">
      <c r="B3" s="16" t="s">
        <v>8</v>
      </c>
      <c r="C3" s="17" t="s">
        <v>9</v>
      </c>
      <c r="D3" s="17"/>
      <c r="E3" s="18" t="s">
        <v>31</v>
      </c>
      <c r="F3" s="17" t="s">
        <v>38</v>
      </c>
    </row>
    <row r="4" spans="2:6" s="8" customFormat="1" ht="39" customHeight="1" x14ac:dyDescent="0.15">
      <c r="B4" s="16" t="s">
        <v>24</v>
      </c>
      <c r="C4" s="17" t="s">
        <v>10</v>
      </c>
      <c r="D4" s="17"/>
      <c r="E4" s="18" t="s">
        <v>32</v>
      </c>
      <c r="F4" s="17" t="s">
        <v>39</v>
      </c>
    </row>
    <row r="5" spans="2:6" s="8" customFormat="1" ht="39" customHeight="1" x14ac:dyDescent="0.15">
      <c r="B5" s="16" t="s">
        <v>25</v>
      </c>
      <c r="C5" s="17" t="s">
        <v>11</v>
      </c>
      <c r="D5" s="17"/>
      <c r="E5" s="18" t="s">
        <v>45</v>
      </c>
      <c r="F5" s="17" t="s">
        <v>13</v>
      </c>
    </row>
    <row r="6" spans="2:6" s="8" customFormat="1" ht="39" customHeight="1" x14ac:dyDescent="0.15">
      <c r="B6" s="16" t="s">
        <v>26</v>
      </c>
      <c r="C6" s="17" t="s">
        <v>3</v>
      </c>
      <c r="D6" s="17"/>
      <c r="E6" s="18" t="s">
        <v>33</v>
      </c>
      <c r="F6" s="17" t="s">
        <v>14</v>
      </c>
    </row>
    <row r="7" spans="2:6" s="8" customFormat="1" ht="39" customHeight="1" x14ac:dyDescent="0.15">
      <c r="B7" s="16" t="s">
        <v>27</v>
      </c>
      <c r="C7" s="17" t="s">
        <v>53</v>
      </c>
      <c r="D7" s="17"/>
      <c r="E7" s="18" t="s">
        <v>46</v>
      </c>
      <c r="F7" s="17" t="s">
        <v>15</v>
      </c>
    </row>
    <row r="8" spans="2:6" s="8" customFormat="1" ht="39" customHeight="1" x14ac:dyDescent="0.15">
      <c r="B8" s="16" t="s">
        <v>54</v>
      </c>
      <c r="C8" s="17" t="s">
        <v>55</v>
      </c>
      <c r="D8" s="17"/>
      <c r="E8" s="18" t="s">
        <v>34</v>
      </c>
      <c r="F8" s="17" t="s">
        <v>16</v>
      </c>
    </row>
    <row r="9" spans="2:6" s="8" customFormat="1" ht="39" customHeight="1" x14ac:dyDescent="0.15">
      <c r="B9" s="16" t="s">
        <v>28</v>
      </c>
      <c r="C9" s="17" t="s">
        <v>56</v>
      </c>
      <c r="D9" s="17"/>
      <c r="E9" s="18" t="s">
        <v>35</v>
      </c>
      <c r="F9" s="17" t="s">
        <v>40</v>
      </c>
    </row>
    <row r="10" spans="2:6" s="8" customFormat="1" ht="39" customHeight="1" x14ac:dyDescent="0.15">
      <c r="B10" s="16" t="s">
        <v>29</v>
      </c>
      <c r="C10" s="17" t="s">
        <v>57</v>
      </c>
      <c r="D10" s="17"/>
      <c r="E10" s="18" t="s">
        <v>47</v>
      </c>
      <c r="F10" s="17" t="s">
        <v>17</v>
      </c>
    </row>
    <row r="11" spans="2:6" s="8" customFormat="1" ht="39" customHeight="1" x14ac:dyDescent="0.15">
      <c r="B11" s="16" t="s">
        <v>58</v>
      </c>
      <c r="C11" s="17" t="s">
        <v>59</v>
      </c>
      <c r="D11" s="17"/>
      <c r="E11" s="18" t="s">
        <v>36</v>
      </c>
      <c r="F11" s="17" t="s">
        <v>18</v>
      </c>
    </row>
    <row r="12" spans="2:6" s="8" customFormat="1" ht="39" customHeight="1" x14ac:dyDescent="0.15">
      <c r="B12" s="16" t="s">
        <v>30</v>
      </c>
      <c r="C12" s="17" t="s">
        <v>60</v>
      </c>
      <c r="D12" s="17"/>
      <c r="E12" s="18" t="s">
        <v>4</v>
      </c>
      <c r="F12" s="17" t="s">
        <v>41</v>
      </c>
    </row>
    <row r="13" spans="2:6" s="8" customFormat="1" ht="39" customHeight="1" x14ac:dyDescent="0.15">
      <c r="B13" s="16" t="s">
        <v>61</v>
      </c>
      <c r="C13" s="17" t="s">
        <v>62</v>
      </c>
      <c r="D13" s="17"/>
      <c r="E13" s="16"/>
      <c r="F13" s="17" t="s">
        <v>19</v>
      </c>
    </row>
    <row r="14" spans="2:6" s="8" customFormat="1" ht="39" customHeight="1" x14ac:dyDescent="0.15">
      <c r="B14" s="16" t="s">
        <v>63</v>
      </c>
      <c r="C14" s="17" t="s">
        <v>64</v>
      </c>
      <c r="D14" s="17"/>
      <c r="E14" s="16"/>
      <c r="F14" s="17" t="s">
        <v>20</v>
      </c>
    </row>
    <row r="15" spans="2:6" s="8" customFormat="1" ht="39" customHeight="1" x14ac:dyDescent="0.15">
      <c r="B15" s="16" t="s">
        <v>65</v>
      </c>
      <c r="C15" s="17" t="s">
        <v>0</v>
      </c>
      <c r="D15" s="17"/>
      <c r="E15" s="16"/>
      <c r="F15" s="17" t="s">
        <v>21</v>
      </c>
    </row>
    <row r="16" spans="2:6" s="8" customFormat="1" ht="39" customHeight="1" x14ac:dyDescent="0.15">
      <c r="B16" s="16"/>
      <c r="C16" s="17" t="s">
        <v>1</v>
      </c>
      <c r="D16" s="17"/>
      <c r="E16" s="16"/>
      <c r="F16" s="17" t="s">
        <v>42</v>
      </c>
    </row>
    <row r="17" spans="1:14" s="8" customFormat="1" ht="39" customHeight="1" x14ac:dyDescent="0.15">
      <c r="B17" s="16"/>
      <c r="C17" s="16"/>
      <c r="D17" s="16"/>
      <c r="E17" s="16"/>
      <c r="F17" s="17" t="s">
        <v>22</v>
      </c>
    </row>
    <row r="22" spans="1:14" ht="39" customHeight="1" x14ac:dyDescent="0.3">
      <c r="A22" s="2"/>
      <c r="B22" s="2"/>
      <c r="C22" s="2"/>
      <c r="D22" s="2"/>
      <c r="E22" s="2"/>
      <c r="F22" s="2"/>
      <c r="G22" s="2"/>
      <c r="H22" s="2"/>
      <c r="I22" s="2"/>
      <c r="J22" s="2"/>
      <c r="K22" s="2"/>
      <c r="L22" s="2"/>
    </row>
    <row r="23" spans="1:14" ht="39" customHeight="1" x14ac:dyDescent="0.3">
      <c r="A23" s="2"/>
      <c r="B23" s="2"/>
      <c r="C23" s="2"/>
      <c r="D23" s="2"/>
      <c r="E23" s="2"/>
      <c r="F23" s="2"/>
      <c r="G23" s="2"/>
      <c r="H23" s="2"/>
      <c r="I23" s="2"/>
      <c r="J23" s="2"/>
      <c r="K23" s="2"/>
      <c r="L23" s="2"/>
    </row>
    <row r="24" spans="1:14" s="3" customFormat="1" ht="39" customHeight="1" x14ac:dyDescent="0.3">
      <c r="A24" s="27"/>
      <c r="B24" s="28"/>
      <c r="C24" s="28"/>
      <c r="D24" s="28"/>
      <c r="E24" s="29"/>
      <c r="F24" s="27"/>
      <c r="L24" s="4"/>
      <c r="N24" s="4"/>
    </row>
    <row r="25" spans="1:14" s="3" customFormat="1" ht="39" customHeight="1" x14ac:dyDescent="0.3">
      <c r="A25" s="197"/>
      <c r="B25" s="197"/>
      <c r="C25" s="197"/>
      <c r="D25" s="197"/>
      <c r="E25" s="197"/>
      <c r="F25" s="197"/>
      <c r="L25" s="4"/>
      <c r="N25" s="4"/>
    </row>
    <row r="26" spans="1:14" s="3" customFormat="1" ht="39" customHeight="1" x14ac:dyDescent="0.3">
      <c r="A26" s="197"/>
      <c r="B26" s="197"/>
      <c r="C26" s="197"/>
      <c r="D26" s="197"/>
      <c r="E26" s="197"/>
      <c r="F26" s="197"/>
      <c r="L26" s="4"/>
      <c r="N26" s="4"/>
    </row>
    <row r="27" spans="1:14" s="3" customFormat="1" ht="39" customHeight="1" x14ac:dyDescent="0.3">
      <c r="A27" s="10"/>
      <c r="B27" s="11"/>
      <c r="C27" s="10"/>
      <c r="D27" s="10"/>
      <c r="E27" s="12"/>
      <c r="F27" s="10"/>
      <c r="L27" s="4"/>
      <c r="N27" s="4"/>
    </row>
    <row r="28" spans="1:14" s="3" customFormat="1" ht="39" customHeight="1" x14ac:dyDescent="0.3">
      <c r="A28" s="198" t="s">
        <v>91</v>
      </c>
      <c r="B28" s="198"/>
      <c r="C28" s="198"/>
      <c r="D28" s="198"/>
      <c r="E28" s="198"/>
      <c r="F28" s="198"/>
      <c r="L28" s="4"/>
      <c r="N28" s="4"/>
    </row>
    <row r="29" spans="1:14" s="3" customFormat="1" ht="39" customHeight="1" x14ac:dyDescent="0.3">
      <c r="A29" s="9"/>
      <c r="B29" s="9"/>
      <c r="C29" s="9"/>
      <c r="D29" s="9"/>
      <c r="E29" s="9"/>
      <c r="F29" s="9"/>
      <c r="L29" s="4"/>
      <c r="N29" s="4"/>
    </row>
    <row r="30" spans="1:14" ht="39" customHeight="1" thickBot="1" x14ac:dyDescent="0.35">
      <c r="B30" s="2"/>
      <c r="C30" s="2"/>
      <c r="D30" s="2"/>
      <c r="E30" s="2"/>
      <c r="F30" s="2"/>
      <c r="G30" s="2"/>
      <c r="H30" s="2"/>
      <c r="I30" s="2"/>
    </row>
    <row r="31" spans="1:14" s="7" customFormat="1" ht="39" customHeight="1" thickBot="1" x14ac:dyDescent="0.35">
      <c r="A31" s="34" t="s">
        <v>92</v>
      </c>
      <c r="B31" s="35" t="s">
        <v>2</v>
      </c>
      <c r="C31" s="30" t="s">
        <v>51</v>
      </c>
      <c r="D31" s="30" t="s">
        <v>66</v>
      </c>
      <c r="E31" s="36" t="s">
        <v>49</v>
      </c>
      <c r="F31" s="35" t="s">
        <v>50</v>
      </c>
      <c r="G31" s="2"/>
      <c r="H31" s="21"/>
      <c r="I31" s="2"/>
      <c r="J31" s="2"/>
      <c r="K31" s="2"/>
      <c r="L31" s="2"/>
    </row>
    <row r="32" spans="1:14" ht="39" customHeight="1" thickBot="1" x14ac:dyDescent="0.35">
      <c r="A32" s="199" t="s">
        <v>87</v>
      </c>
      <c r="B32" s="39" t="s">
        <v>70</v>
      </c>
      <c r="C32" s="25" t="e">
        <f>COUNTIF(#REF!,B32)</f>
        <v>#REF!</v>
      </c>
      <c r="D32" s="25" t="e">
        <f>SUMIF(#REF!,'Semaforo proceso'!B32,#REF!)</f>
        <v>#REF!</v>
      </c>
      <c r="E32" s="32" t="e">
        <f>SUMIF(#REF!,B32,#REF!)</f>
        <v>#REF!</v>
      </c>
      <c r="F32" s="24" t="e">
        <f>IF(D32=0,0,E32/D32)</f>
        <v>#REF!</v>
      </c>
      <c r="G32" s="2"/>
      <c r="H32" s="2"/>
      <c r="I32" s="2"/>
      <c r="J32" s="21"/>
      <c r="K32" s="2"/>
      <c r="L32" s="2"/>
    </row>
    <row r="33" spans="1:12" ht="39" customHeight="1" thickBot="1" x14ac:dyDescent="0.35">
      <c r="A33" s="200"/>
      <c r="B33" s="39" t="s">
        <v>71</v>
      </c>
      <c r="C33" s="25" t="e">
        <f>COUNTIF(#REF!,B33)</f>
        <v>#REF!</v>
      </c>
      <c r="D33" s="14" t="e">
        <f>SUMIF(#REF!,'Semaforo proceso'!B33,#REF!)</f>
        <v>#REF!</v>
      </c>
      <c r="E33" s="33" t="e">
        <f>SUMIF(#REF!,B33,#REF!)</f>
        <v>#REF!</v>
      </c>
      <c r="F33" s="24" t="e">
        <f t="shared" ref="F33:F46" si="0">IF(D33=0,0,E33/D33)</f>
        <v>#REF!</v>
      </c>
      <c r="G33" s="22"/>
      <c r="H33" s="2"/>
      <c r="I33" s="21"/>
      <c r="J33" s="2"/>
      <c r="K33" s="2"/>
      <c r="L33" s="2"/>
    </row>
    <row r="34" spans="1:12" ht="39" customHeight="1" thickBot="1" x14ac:dyDescent="0.35">
      <c r="A34" s="196" t="s">
        <v>88</v>
      </c>
      <c r="B34" s="39" t="s">
        <v>72</v>
      </c>
      <c r="C34" s="25" t="e">
        <f>COUNTIF(#REF!,B34)</f>
        <v>#REF!</v>
      </c>
      <c r="D34" s="25" t="e">
        <f>SUMIF(#REF!,'Semaforo proceso'!B34,#REF!)</f>
        <v>#REF!</v>
      </c>
      <c r="E34" s="32" t="e">
        <f>SUMIF(#REF!,B34,#REF!)</f>
        <v>#REF!</v>
      </c>
      <c r="F34" s="15" t="e">
        <f t="shared" si="0"/>
        <v>#REF!</v>
      </c>
      <c r="G34" s="20"/>
      <c r="H34" s="2"/>
      <c r="I34" s="2"/>
      <c r="J34" s="2"/>
      <c r="K34" s="2"/>
      <c r="L34" s="2"/>
    </row>
    <row r="35" spans="1:12" ht="39" customHeight="1" thickBot="1" x14ac:dyDescent="0.35">
      <c r="A35" s="196"/>
      <c r="B35" s="39" t="s">
        <v>73</v>
      </c>
      <c r="C35" s="25" t="e">
        <f>COUNTIF(#REF!,B35)</f>
        <v>#REF!</v>
      </c>
      <c r="D35" s="13" t="e">
        <f>SUMIF(#REF!,'Semaforo proceso'!B35,#REF!)</f>
        <v>#REF!</v>
      </c>
      <c r="E35" s="31" t="e">
        <f>SUMIF(#REF!,B35,#REF!)</f>
        <v>#REF!</v>
      </c>
      <c r="F35" s="23" t="e">
        <f t="shared" si="0"/>
        <v>#REF!</v>
      </c>
      <c r="G35" s="20"/>
      <c r="H35" s="2"/>
      <c r="I35" s="2"/>
      <c r="J35" s="2"/>
      <c r="K35" s="2"/>
      <c r="L35" s="2"/>
    </row>
    <row r="36" spans="1:12" ht="39" customHeight="1" thickBot="1" x14ac:dyDescent="0.35">
      <c r="A36" s="196"/>
      <c r="B36" s="39" t="s">
        <v>74</v>
      </c>
      <c r="C36" s="25" t="e">
        <f>COUNTIF(#REF!,B36)</f>
        <v>#REF!</v>
      </c>
      <c r="D36" s="13" t="e">
        <f>SUMIF(#REF!,'Semaforo proceso'!B36,#REF!)</f>
        <v>#REF!</v>
      </c>
      <c r="E36" s="31" t="e">
        <f>SUMIF(#REF!,B36,#REF!)</f>
        <v>#REF!</v>
      </c>
      <c r="F36" s="23" t="e">
        <f t="shared" si="0"/>
        <v>#REF!</v>
      </c>
      <c r="G36" s="20"/>
      <c r="H36" s="2"/>
      <c r="I36" s="2"/>
      <c r="J36" s="2"/>
      <c r="K36" s="2"/>
      <c r="L36" s="2"/>
    </row>
    <row r="37" spans="1:12" ht="39" customHeight="1" thickBot="1" x14ac:dyDescent="0.35">
      <c r="A37" s="196"/>
      <c r="B37" s="39" t="s">
        <v>75</v>
      </c>
      <c r="C37" s="25" t="e">
        <f>COUNTIF(#REF!,B37)</f>
        <v>#REF!</v>
      </c>
      <c r="D37" s="13" t="e">
        <f>SUMIF(#REF!,'Semaforo proceso'!B37,#REF!)</f>
        <v>#REF!</v>
      </c>
      <c r="E37" s="31" t="e">
        <f>SUMIF(#REF!,B37,#REF!)</f>
        <v>#REF!</v>
      </c>
      <c r="F37" s="23" t="e">
        <f t="shared" si="0"/>
        <v>#REF!</v>
      </c>
      <c r="G37" s="20"/>
      <c r="H37" s="2"/>
      <c r="I37" s="2"/>
      <c r="J37" s="2"/>
      <c r="K37" s="2"/>
      <c r="L37" s="2"/>
    </row>
    <row r="38" spans="1:12" ht="39" customHeight="1" thickBot="1" x14ac:dyDescent="0.35">
      <c r="A38" s="196" t="s">
        <v>89</v>
      </c>
      <c r="B38" s="39" t="s">
        <v>76</v>
      </c>
      <c r="C38" s="25" t="e">
        <f>COUNTIF(#REF!,B38)</f>
        <v>#REF!</v>
      </c>
      <c r="D38" s="14" t="e">
        <f>SUMIF(#REF!,'Semaforo proceso'!B38,#REF!)</f>
        <v>#REF!</v>
      </c>
      <c r="E38" s="33" t="e">
        <f>SUMIF(#REF!,B38,#REF!)</f>
        <v>#REF!</v>
      </c>
      <c r="F38" s="24" t="e">
        <f t="shared" si="0"/>
        <v>#REF!</v>
      </c>
      <c r="G38" s="20"/>
      <c r="H38" s="2"/>
      <c r="I38" s="2"/>
      <c r="J38" s="2"/>
      <c r="K38" s="2"/>
      <c r="L38" s="2"/>
    </row>
    <row r="39" spans="1:12" ht="39" customHeight="1" thickBot="1" x14ac:dyDescent="0.35">
      <c r="A39" s="196"/>
      <c r="B39" s="39" t="s">
        <v>77</v>
      </c>
      <c r="C39" s="25" t="e">
        <f>COUNTIF(#REF!,B39)</f>
        <v>#REF!</v>
      </c>
      <c r="D39" s="25" t="e">
        <f>SUMIF(#REF!,'Semaforo proceso'!B39,#REF!)</f>
        <v>#REF!</v>
      </c>
      <c r="E39" s="32" t="e">
        <f>SUMIF(#REF!,B39,#REF!)</f>
        <v>#REF!</v>
      </c>
      <c r="F39" s="15" t="e">
        <f t="shared" si="0"/>
        <v>#REF!</v>
      </c>
      <c r="G39" s="20"/>
      <c r="H39" s="2"/>
      <c r="I39" s="2"/>
      <c r="J39" s="2"/>
      <c r="K39" s="2"/>
      <c r="L39" s="2"/>
    </row>
    <row r="40" spans="1:12" ht="39" customHeight="1" thickBot="1" x14ac:dyDescent="0.35">
      <c r="A40" s="196"/>
      <c r="B40" s="39" t="s">
        <v>78</v>
      </c>
      <c r="C40" s="25" t="e">
        <f>COUNTIF(#REF!,B40)</f>
        <v>#REF!</v>
      </c>
      <c r="D40" s="13" t="e">
        <f>SUMIF(#REF!,'Semaforo proceso'!B40,#REF!)</f>
        <v>#REF!</v>
      </c>
      <c r="E40" s="31" t="e">
        <f>SUMIF(#REF!,B40,#REF!)</f>
        <v>#REF!</v>
      </c>
      <c r="F40" s="23" t="e">
        <f t="shared" si="0"/>
        <v>#REF!</v>
      </c>
      <c r="G40" s="20"/>
      <c r="H40" s="2"/>
      <c r="I40" s="2"/>
      <c r="J40" s="2"/>
      <c r="K40" s="2"/>
      <c r="L40" s="2"/>
    </row>
    <row r="41" spans="1:12" ht="39" customHeight="1" thickBot="1" x14ac:dyDescent="0.35">
      <c r="A41" s="196"/>
      <c r="B41" s="39" t="s">
        <v>79</v>
      </c>
      <c r="C41" s="25" t="e">
        <f>COUNTIF(#REF!,B41)</f>
        <v>#REF!</v>
      </c>
      <c r="D41" s="13" t="e">
        <f>SUMIF(#REF!,'Semaforo proceso'!B41,#REF!)</f>
        <v>#REF!</v>
      </c>
      <c r="E41" s="31" t="e">
        <f>SUMIF(#REF!,B41,#REF!)</f>
        <v>#REF!</v>
      </c>
      <c r="F41" s="26" t="e">
        <f t="shared" si="0"/>
        <v>#REF!</v>
      </c>
      <c r="G41" s="20"/>
      <c r="H41" s="2"/>
      <c r="I41" s="2"/>
      <c r="J41" s="2"/>
      <c r="K41" s="2"/>
      <c r="L41" s="2"/>
    </row>
    <row r="42" spans="1:12" ht="39" customHeight="1" thickBot="1" x14ac:dyDescent="0.35">
      <c r="A42" s="196"/>
      <c r="B42" s="39" t="s">
        <v>80</v>
      </c>
      <c r="C42" s="25" t="e">
        <f>COUNTIF(#REF!,B42)</f>
        <v>#REF!</v>
      </c>
      <c r="D42" s="13" t="e">
        <f>SUMIF(#REF!,'Semaforo proceso'!B42,#REF!)</f>
        <v>#REF!</v>
      </c>
      <c r="E42" s="31" t="e">
        <f>SUMIF(#REF!,B42,#REF!)</f>
        <v>#REF!</v>
      </c>
      <c r="F42" s="23" t="e">
        <f t="shared" si="0"/>
        <v>#REF!</v>
      </c>
      <c r="G42" s="20"/>
      <c r="H42" s="2"/>
      <c r="I42" s="2"/>
      <c r="J42" s="2"/>
      <c r="K42" s="2"/>
      <c r="L42" s="2"/>
    </row>
    <row r="43" spans="1:12" ht="39" customHeight="1" thickBot="1" x14ac:dyDescent="0.35">
      <c r="A43" s="196"/>
      <c r="B43" s="39" t="s">
        <v>81</v>
      </c>
      <c r="C43" s="25" t="e">
        <f>COUNTIF(#REF!,B43)</f>
        <v>#REF!</v>
      </c>
      <c r="D43" s="13" t="e">
        <f>SUMIF(#REF!,'Semaforo proceso'!B43,#REF!)</f>
        <v>#REF!</v>
      </c>
      <c r="E43" s="31" t="e">
        <f>SUMIF(#REF!,B43,#REF!)</f>
        <v>#REF!</v>
      </c>
      <c r="F43" s="23" t="e">
        <f t="shared" si="0"/>
        <v>#REF!</v>
      </c>
      <c r="G43" s="20"/>
      <c r="H43" s="2"/>
      <c r="I43" s="2"/>
      <c r="J43" s="2"/>
      <c r="K43" s="2"/>
      <c r="L43" s="2"/>
    </row>
    <row r="44" spans="1:12" ht="39" customHeight="1" thickBot="1" x14ac:dyDescent="0.35">
      <c r="A44" s="196"/>
      <c r="B44" s="39" t="s">
        <v>82</v>
      </c>
      <c r="C44" s="25" t="e">
        <f>COUNTIF(#REF!,B44)</f>
        <v>#REF!</v>
      </c>
      <c r="D44" s="14" t="e">
        <f>SUMIF(#REF!,'Semaforo proceso'!B44,#REF!)</f>
        <v>#REF!</v>
      </c>
      <c r="E44" s="33" t="e">
        <f>SUMIF(#REF!,B44,#REF!)</f>
        <v>#REF!</v>
      </c>
      <c r="F44" s="24" t="e">
        <f t="shared" si="0"/>
        <v>#REF!</v>
      </c>
      <c r="G44" s="20"/>
      <c r="H44" s="2"/>
      <c r="I44" s="2"/>
      <c r="J44" s="2"/>
      <c r="K44" s="2"/>
      <c r="L44" s="2"/>
    </row>
    <row r="45" spans="1:12" ht="39" customHeight="1" thickBot="1" x14ac:dyDescent="0.35">
      <c r="A45" s="196"/>
      <c r="B45" s="39" t="s">
        <v>83</v>
      </c>
      <c r="C45" s="25" t="e">
        <f>COUNTIF(#REF!,B45)</f>
        <v>#REF!</v>
      </c>
      <c r="D45" s="25" t="e">
        <f>SUMIF(#REF!,'Semaforo proceso'!B45,#REF!)</f>
        <v>#REF!</v>
      </c>
      <c r="E45" s="32" t="e">
        <f>SUMIF(#REF!,B45,#REF!)</f>
        <v>#REF!</v>
      </c>
      <c r="F45" s="24" t="e">
        <f t="shared" si="0"/>
        <v>#REF!</v>
      </c>
      <c r="G45" s="22"/>
      <c r="H45" s="2"/>
      <c r="I45" s="2"/>
      <c r="J45" s="2"/>
      <c r="K45" s="2"/>
      <c r="L45" s="2"/>
    </row>
    <row r="46" spans="1:12" ht="39" customHeight="1" thickBot="1" x14ac:dyDescent="0.35">
      <c r="A46" s="196"/>
      <c r="B46" s="39" t="s">
        <v>84</v>
      </c>
      <c r="C46" s="25" t="e">
        <f>COUNTIF(#REF!,B46)</f>
        <v>#REF!</v>
      </c>
      <c r="D46" s="14" t="e">
        <f>SUMIF(#REF!,'Semaforo proceso'!B46,#REF!)</f>
        <v>#REF!</v>
      </c>
      <c r="E46" s="33" t="e">
        <f>SUMIF(#REF!,B46,#REF!)</f>
        <v>#REF!</v>
      </c>
      <c r="F46" s="24" t="e">
        <f t="shared" si="0"/>
        <v>#REF!</v>
      </c>
      <c r="G46" s="2"/>
      <c r="H46" s="2"/>
      <c r="I46" s="2"/>
      <c r="J46" s="2"/>
      <c r="K46" s="2"/>
      <c r="L46" s="2"/>
    </row>
    <row r="47" spans="1:12" ht="39" customHeight="1" thickBot="1" x14ac:dyDescent="0.35">
      <c r="A47" s="196" t="s">
        <v>90</v>
      </c>
      <c r="B47" s="39" t="s">
        <v>85</v>
      </c>
      <c r="C47" s="25" t="e">
        <f>COUNTIF(#REF!,B47)</f>
        <v>#REF!</v>
      </c>
      <c r="D47" s="14" t="e">
        <f>SUMIF(#REF!,'Semaforo proceso'!B47,#REF!)</f>
        <v>#REF!</v>
      </c>
      <c r="E47" s="33" t="e">
        <f>SUMIF(#REF!,B47,#REF!)</f>
        <v>#REF!</v>
      </c>
      <c r="F47" s="24" t="e">
        <f>IF(D47=0,0,E47/D47)</f>
        <v>#REF!</v>
      </c>
      <c r="G47" s="2"/>
      <c r="H47" s="2"/>
      <c r="I47" s="2"/>
      <c r="J47" s="2"/>
      <c r="K47" s="2"/>
      <c r="L47" s="2"/>
    </row>
    <row r="48" spans="1:12" ht="39" customHeight="1" thickBot="1" x14ac:dyDescent="0.35">
      <c r="A48" s="196"/>
      <c r="B48" s="39" t="s">
        <v>86</v>
      </c>
      <c r="C48" s="25" t="e">
        <f>COUNTIF(#REF!,B48)</f>
        <v>#REF!</v>
      </c>
      <c r="D48" s="14" t="e">
        <f>SUMIF(#REF!,'Semaforo proceso'!B48,#REF!)</f>
        <v>#REF!</v>
      </c>
      <c r="E48" s="33" t="e">
        <f>SUMIF(#REF!,B48,#REF!)</f>
        <v>#REF!</v>
      </c>
      <c r="F48" s="24" t="e">
        <f>IF(D48=0,0,E48/D48)</f>
        <v>#REF!</v>
      </c>
      <c r="G48" s="2"/>
      <c r="H48" s="2"/>
    </row>
  </sheetData>
  <mergeCells count="7">
    <mergeCell ref="A47:A48"/>
    <mergeCell ref="A25:F25"/>
    <mergeCell ref="A26:F26"/>
    <mergeCell ref="A28:F28"/>
    <mergeCell ref="A32:A33"/>
    <mergeCell ref="A34:A37"/>
    <mergeCell ref="A38:A46"/>
  </mergeCells>
  <phoneticPr fontId="2" type="noConversion"/>
  <conditionalFormatting sqref="F33:F44 F46">
    <cfRule type="cellIs" dxfId="14" priority="94" stopIfTrue="1" operator="lessThan">
      <formula>0.55</formula>
    </cfRule>
    <cfRule type="cellIs" dxfId="13" priority="95" stopIfTrue="1" operator="between">
      <formula>0.55</formula>
      <formula>0.7</formula>
    </cfRule>
    <cfRule type="cellIs" dxfId="12" priority="96" stopIfTrue="1" operator="greaterThan">
      <formula>0.7</formula>
    </cfRule>
  </conditionalFormatting>
  <conditionalFormatting sqref="F47:F48">
    <cfRule type="cellIs" dxfId="11" priority="7" stopIfTrue="1" operator="lessThan">
      <formula>0.55</formula>
    </cfRule>
    <cfRule type="cellIs" dxfId="10" priority="8" stopIfTrue="1" operator="between">
      <formula>0.55</formula>
      <formula>0.7</formula>
    </cfRule>
    <cfRule type="cellIs" dxfId="9" priority="9" stopIfTrue="1" operator="greaterThan">
      <formula>0.7</formula>
    </cfRule>
  </conditionalFormatting>
  <conditionalFormatting sqref="F32">
    <cfRule type="cellIs" dxfId="8" priority="4" stopIfTrue="1" operator="lessThan">
      <formula>0.55</formula>
    </cfRule>
    <cfRule type="cellIs" dxfId="7" priority="5" stopIfTrue="1" operator="between">
      <formula>0.55</formula>
      <formula>0.7</formula>
    </cfRule>
    <cfRule type="cellIs" dxfId="6" priority="6" stopIfTrue="1" operator="greaterThan">
      <formula>0.7</formula>
    </cfRule>
  </conditionalFormatting>
  <conditionalFormatting sqref="F45">
    <cfRule type="cellIs" dxfId="5" priority="1" stopIfTrue="1" operator="lessThan">
      <formula>0.55</formula>
    </cfRule>
    <cfRule type="cellIs" dxfId="4" priority="2" stopIfTrue="1" operator="between">
      <formula>0.55</formula>
      <formula>0.7</formula>
    </cfRule>
    <cfRule type="cellIs" dxfId="3" priority="3" stopIfTrue="1" operator="greaterThan">
      <formula>0.7</formula>
    </cfRule>
  </conditionalFormatting>
  <dataValidations count="1">
    <dataValidation type="list" allowBlank="1" showDropDown="1" showInputMessage="1" showErrorMessage="1" sqref="B32:B48" xr:uid="{00000000-0002-0000-0000-000000000000}">
      <formula1>$B$1:$B$15</formula1>
    </dataValidation>
  </dataValidations>
  <printOptions horizontalCentered="1" verticalCentered="1"/>
  <pageMargins left="0.74803149606299213" right="0.74803149606299213" top="0.32" bottom="0.37" header="0" footer="0"/>
  <pageSetup scale="90" orientation="landscape" horizontalDpi="200" verticalDpi="200" r:id="rId1"/>
  <headerFooter alignWithMargins="0">
    <oddFooter>&amp;RCorte Abril 2009</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249977111117893"/>
  </sheetPr>
  <dimension ref="A1:D20"/>
  <sheetViews>
    <sheetView topLeftCell="A10" workbookViewId="0">
      <selection activeCell="A10" sqref="A10"/>
    </sheetView>
  </sheetViews>
  <sheetFormatPr baseColWidth="10" defaultRowHeight="12.75" x14ac:dyDescent="0.2"/>
  <cols>
    <col min="1" max="2" width="46.28515625" customWidth="1"/>
    <col min="4" max="4" width="25.7109375" customWidth="1"/>
  </cols>
  <sheetData>
    <row r="1" spans="1:4" ht="13.5" thickBot="1" x14ac:dyDescent="0.25"/>
    <row r="2" spans="1:4" s="38" customFormat="1" ht="34.5" customHeight="1" thickBot="1" x14ac:dyDescent="0.25">
      <c r="A2" s="37" t="s">
        <v>68</v>
      </c>
      <c r="B2" s="37" t="s">
        <v>69</v>
      </c>
      <c r="D2" s="38" t="s">
        <v>93</v>
      </c>
    </row>
    <row r="3" spans="1:4" s="38" customFormat="1" ht="34.5" customHeight="1" thickBot="1" x14ac:dyDescent="0.25">
      <c r="A3" s="39" t="s">
        <v>70</v>
      </c>
      <c r="B3" s="40">
        <v>0.05</v>
      </c>
      <c r="D3" s="38" t="s">
        <v>94</v>
      </c>
    </row>
    <row r="4" spans="1:4" s="38" customFormat="1" ht="34.5" customHeight="1" thickBot="1" x14ac:dyDescent="0.25">
      <c r="A4" s="39" t="s">
        <v>71</v>
      </c>
      <c r="B4" s="40">
        <v>0.05</v>
      </c>
      <c r="C4" s="38">
        <f>B4+B3</f>
        <v>0.1</v>
      </c>
    </row>
    <row r="5" spans="1:4" s="38" customFormat="1" ht="34.5" customHeight="1" thickBot="1" x14ac:dyDescent="0.25">
      <c r="A5" s="39" t="s">
        <v>72</v>
      </c>
      <c r="B5" s="40">
        <v>0.1</v>
      </c>
    </row>
    <row r="6" spans="1:4" s="38" customFormat="1" ht="34.5" customHeight="1" thickBot="1" x14ac:dyDescent="0.25">
      <c r="A6" s="39" t="s">
        <v>73</v>
      </c>
      <c r="B6" s="40">
        <v>0.1</v>
      </c>
      <c r="C6" s="38">
        <f>B6+B5</f>
        <v>0.2</v>
      </c>
    </row>
    <row r="7" spans="1:4" s="38" customFormat="1" ht="34.5" customHeight="1" thickBot="1" x14ac:dyDescent="0.25">
      <c r="A7" s="39" t="s">
        <v>74</v>
      </c>
      <c r="B7" s="40">
        <v>0.1</v>
      </c>
    </row>
    <row r="8" spans="1:4" s="38" customFormat="1" ht="34.5" customHeight="1" thickBot="1" x14ac:dyDescent="0.25">
      <c r="A8" s="39" t="s">
        <v>75</v>
      </c>
      <c r="B8" s="40">
        <v>0.1</v>
      </c>
      <c r="C8" s="38">
        <f>B8+B7</f>
        <v>0.2</v>
      </c>
    </row>
    <row r="9" spans="1:4" s="38" customFormat="1" ht="34.5" customHeight="1" thickBot="1" x14ac:dyDescent="0.25">
      <c r="A9" s="39" t="s">
        <v>76</v>
      </c>
      <c r="B9" s="41">
        <v>4.4999999999999998E-2</v>
      </c>
      <c r="C9" s="42">
        <f>B9+B10+B11+B12+B13+B14+B15+B16+B17</f>
        <v>0.40499999999999992</v>
      </c>
    </row>
    <row r="10" spans="1:4" s="38" customFormat="1" ht="34.5" customHeight="1" thickBot="1" x14ac:dyDescent="0.25">
      <c r="A10" s="39" t="s">
        <v>77</v>
      </c>
      <c r="B10" s="41">
        <v>4.4999999999999998E-2</v>
      </c>
    </row>
    <row r="11" spans="1:4" s="38" customFormat="1" ht="34.5" customHeight="1" thickBot="1" x14ac:dyDescent="0.25">
      <c r="A11" s="39" t="s">
        <v>78</v>
      </c>
      <c r="B11" s="41">
        <v>4.4999999999999998E-2</v>
      </c>
    </row>
    <row r="12" spans="1:4" s="38" customFormat="1" ht="34.5" customHeight="1" thickBot="1" x14ac:dyDescent="0.25">
      <c r="A12" s="39" t="s">
        <v>79</v>
      </c>
      <c r="B12" s="41">
        <v>4.4999999999999998E-2</v>
      </c>
    </row>
    <row r="13" spans="1:4" s="38" customFormat="1" ht="34.5" customHeight="1" thickBot="1" x14ac:dyDescent="0.25">
      <c r="A13" s="39" t="s">
        <v>80</v>
      </c>
      <c r="B13" s="41">
        <v>4.4999999999999998E-2</v>
      </c>
    </row>
    <row r="14" spans="1:4" s="38" customFormat="1" ht="34.5" customHeight="1" thickBot="1" x14ac:dyDescent="0.25">
      <c r="A14" s="39" t="s">
        <v>81</v>
      </c>
      <c r="B14" s="41">
        <v>4.4999999999999998E-2</v>
      </c>
    </row>
    <row r="15" spans="1:4" s="38" customFormat="1" ht="34.5" customHeight="1" thickBot="1" x14ac:dyDescent="0.25">
      <c r="A15" s="39" t="s">
        <v>82</v>
      </c>
      <c r="B15" s="41">
        <v>4.4999999999999998E-2</v>
      </c>
    </row>
    <row r="16" spans="1:4" s="38" customFormat="1" ht="34.5" customHeight="1" thickBot="1" x14ac:dyDescent="0.25">
      <c r="A16" s="39" t="s">
        <v>83</v>
      </c>
      <c r="B16" s="41">
        <v>4.4999999999999998E-2</v>
      </c>
    </row>
    <row r="17" spans="1:3" s="38" customFormat="1" ht="34.5" customHeight="1" thickBot="1" x14ac:dyDescent="0.25">
      <c r="A17" s="39" t="s">
        <v>84</v>
      </c>
      <c r="B17" s="41">
        <v>4.4999999999999998E-2</v>
      </c>
    </row>
    <row r="18" spans="1:3" s="38" customFormat="1" ht="34.5" customHeight="1" thickBot="1" x14ac:dyDescent="0.25">
      <c r="A18" s="39" t="s">
        <v>85</v>
      </c>
      <c r="B18" s="41">
        <v>4.4999999999999998E-2</v>
      </c>
      <c r="C18" s="42">
        <f>B18+B19</f>
        <v>0.09</v>
      </c>
    </row>
    <row r="19" spans="1:3" s="38" customFormat="1" ht="34.5" customHeight="1" thickBot="1" x14ac:dyDescent="0.25">
      <c r="A19" s="39" t="s">
        <v>86</v>
      </c>
      <c r="B19" s="41">
        <v>4.4999999999999998E-2</v>
      </c>
    </row>
    <row r="20" spans="1:3" ht="12.75" customHeight="1" thickBot="1" x14ac:dyDescent="0.25">
      <c r="A20" s="201">
        <f>SUM(B3:B19)</f>
        <v>0.99500000000000044</v>
      </c>
      <c r="B20" s="202"/>
    </row>
  </sheetData>
  <mergeCells count="1">
    <mergeCell ref="A20:B20"/>
  </mergeCells>
  <phoneticPr fontId="34"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249977111117893"/>
  </sheetPr>
  <dimension ref="A1:S39"/>
  <sheetViews>
    <sheetView workbookViewId="0">
      <selection activeCell="H3" sqref="H3:H19"/>
    </sheetView>
  </sheetViews>
  <sheetFormatPr baseColWidth="10" defaultColWidth="11.42578125" defaultRowHeight="12.75" x14ac:dyDescent="0.2"/>
  <cols>
    <col min="2" max="2" width="34.140625" style="44" customWidth="1"/>
    <col min="3" max="4" width="11.42578125" customWidth="1"/>
    <col min="7" max="7" width="13.42578125" customWidth="1"/>
    <col min="8" max="8" width="13.140625" customWidth="1"/>
    <col min="9" max="9" width="53.5703125" customWidth="1"/>
  </cols>
  <sheetData>
    <row r="1" spans="1:19" ht="39" customHeight="1" thickBot="1" x14ac:dyDescent="0.25">
      <c r="A1" s="5"/>
      <c r="B1" s="206" t="s">
        <v>98</v>
      </c>
      <c r="C1" s="207"/>
      <c r="D1" s="207"/>
      <c r="E1" s="207"/>
      <c r="F1" s="207"/>
      <c r="G1" s="207"/>
      <c r="H1" s="208"/>
      <c r="I1" s="5"/>
      <c r="J1" s="5"/>
      <c r="K1" s="5"/>
      <c r="L1" s="5"/>
      <c r="M1" s="5"/>
      <c r="N1" s="5"/>
    </row>
    <row r="2" spans="1:19" ht="59.25" customHeight="1" thickBot="1" x14ac:dyDescent="0.25">
      <c r="A2" s="5"/>
      <c r="B2" s="19" t="s">
        <v>68</v>
      </c>
      <c r="C2" s="19" t="s">
        <v>66</v>
      </c>
      <c r="D2" s="19" t="s">
        <v>97</v>
      </c>
      <c r="E2" s="19" t="s">
        <v>95</v>
      </c>
      <c r="F2" s="19" t="s">
        <v>52</v>
      </c>
      <c r="G2" s="19" t="s">
        <v>99</v>
      </c>
      <c r="H2" s="19" t="s">
        <v>67</v>
      </c>
      <c r="I2" s="5"/>
      <c r="J2" s="5"/>
      <c r="K2" s="5"/>
      <c r="L2" s="5"/>
      <c r="M2" s="5"/>
      <c r="N2" s="5"/>
      <c r="S2" s="39" t="s">
        <v>70</v>
      </c>
    </row>
    <row r="3" spans="1:19" s="52" customFormat="1" ht="36" customHeight="1" thickBot="1" x14ac:dyDescent="0.25">
      <c r="A3" s="49"/>
      <c r="B3" s="45" t="s">
        <v>70</v>
      </c>
      <c r="C3" s="59" t="e">
        <f>SUMIF(#REF!,'Criterio de calificacion'!B3,#REF!)</f>
        <v>#REF!</v>
      </c>
      <c r="D3" s="60" t="e">
        <f>SUMIF(#REF!,B3,#REF!)</f>
        <v>#REF!</v>
      </c>
      <c r="E3" s="50" t="e">
        <f>IF(C3=0,0,D3/C3)</f>
        <v>#REF!</v>
      </c>
      <c r="F3" s="60">
        <f>PESOS_PORCENTUALES!B3</f>
        <v>0.05</v>
      </c>
      <c r="G3" s="51" t="e">
        <f>+E3*F3</f>
        <v>#REF!</v>
      </c>
      <c r="H3" s="203" t="e">
        <f>SUM(G3:G19)</f>
        <v>#REF!</v>
      </c>
      <c r="I3" s="49"/>
      <c r="J3" s="49"/>
      <c r="K3" s="49"/>
      <c r="L3" s="49"/>
      <c r="M3" s="49"/>
      <c r="N3" s="49"/>
      <c r="S3" s="53" t="s">
        <v>71</v>
      </c>
    </row>
    <row r="4" spans="1:19" s="52" customFormat="1" ht="36" customHeight="1" thickBot="1" x14ac:dyDescent="0.25">
      <c r="A4" s="49"/>
      <c r="B4" s="45" t="s">
        <v>71</v>
      </c>
      <c r="C4" s="59" t="e">
        <f>SUMIF(#REF!,'Criterio de calificacion'!B4,#REF!)</f>
        <v>#REF!</v>
      </c>
      <c r="D4" s="60" t="e">
        <f>SUMIF(#REF!,B4,#REF!)</f>
        <v>#REF!</v>
      </c>
      <c r="E4" s="54" t="e">
        <f t="shared" ref="E4:E19" si="0">IF(C4=0,0,D4/C4)</f>
        <v>#REF!</v>
      </c>
      <c r="F4" s="61">
        <f>PESOS_PORCENTUALES!B4</f>
        <v>0.05</v>
      </c>
      <c r="G4" s="55" t="e">
        <f>+E4*F4</f>
        <v>#REF!</v>
      </c>
      <c r="H4" s="204"/>
      <c r="I4" s="49"/>
      <c r="J4" s="49"/>
      <c r="K4" s="49"/>
      <c r="L4" s="49"/>
      <c r="M4" s="49"/>
      <c r="N4" s="49"/>
      <c r="S4" s="53" t="s">
        <v>72</v>
      </c>
    </row>
    <row r="5" spans="1:19" s="52" customFormat="1" ht="36" customHeight="1" thickBot="1" x14ac:dyDescent="0.25">
      <c r="A5" s="49"/>
      <c r="B5" s="45" t="s">
        <v>72</v>
      </c>
      <c r="C5" s="59" t="e">
        <f>SUMIF(#REF!,'Criterio de calificacion'!B5,#REF!)</f>
        <v>#REF!</v>
      </c>
      <c r="D5" s="60" t="e">
        <f>SUMIF(#REF!,B5,#REF!)</f>
        <v>#REF!</v>
      </c>
      <c r="E5" s="54" t="e">
        <f t="shared" si="0"/>
        <v>#REF!</v>
      </c>
      <c r="F5" s="61">
        <f>PESOS_PORCENTUALES!B5</f>
        <v>0.1</v>
      </c>
      <c r="G5" s="55" t="e">
        <f>+E5*F5</f>
        <v>#REF!</v>
      </c>
      <c r="H5" s="204"/>
      <c r="I5" s="49"/>
      <c r="J5" s="49"/>
      <c r="K5" s="49"/>
      <c r="L5" s="49"/>
      <c r="M5" s="49"/>
      <c r="N5" s="49"/>
      <c r="S5" s="53" t="s">
        <v>73</v>
      </c>
    </row>
    <row r="6" spans="1:19" s="52" customFormat="1" ht="36" customHeight="1" thickBot="1" x14ac:dyDescent="0.25">
      <c r="A6" s="49"/>
      <c r="B6" s="45" t="s">
        <v>73</v>
      </c>
      <c r="C6" s="59" t="e">
        <f>SUMIF(#REF!,'Criterio de calificacion'!B6,#REF!)</f>
        <v>#REF!</v>
      </c>
      <c r="D6" s="60" t="e">
        <f>SUMIF(#REF!,B6,#REF!)</f>
        <v>#REF!</v>
      </c>
      <c r="E6" s="54" t="e">
        <f t="shared" si="0"/>
        <v>#REF!</v>
      </c>
      <c r="F6" s="62">
        <f>PESOS_PORCENTUALES!B6</f>
        <v>0.1</v>
      </c>
      <c r="G6" s="56" t="e">
        <f>+E6*F6</f>
        <v>#REF!</v>
      </c>
      <c r="H6" s="205"/>
      <c r="I6" s="49"/>
      <c r="J6" s="49"/>
      <c r="K6" s="49"/>
      <c r="L6" s="49"/>
      <c r="M6" s="49"/>
      <c r="N6" s="49"/>
      <c r="S6" s="53" t="s">
        <v>74</v>
      </c>
    </row>
    <row r="7" spans="1:19" s="52" customFormat="1" ht="36" customHeight="1" thickBot="1" x14ac:dyDescent="0.25">
      <c r="A7" s="49"/>
      <c r="B7" s="45" t="s">
        <v>74</v>
      </c>
      <c r="C7" s="59" t="e">
        <f>SUMIF(#REF!,'Criterio de calificacion'!B7,#REF!)</f>
        <v>#REF!</v>
      </c>
      <c r="D7" s="60" t="e">
        <f>SUMIF(#REF!,B7,#REF!)</f>
        <v>#REF!</v>
      </c>
      <c r="E7" s="54" t="e">
        <f t="shared" si="0"/>
        <v>#REF!</v>
      </c>
      <c r="F7" s="62">
        <f>PESOS_PORCENTUALES!B7</f>
        <v>0.1</v>
      </c>
      <c r="G7" s="56" t="e">
        <f t="shared" ref="G7:G19" si="1">+E7*F7</f>
        <v>#REF!</v>
      </c>
      <c r="H7" s="205"/>
      <c r="I7" s="49"/>
      <c r="J7" s="49"/>
      <c r="K7" s="49"/>
      <c r="L7" s="49"/>
      <c r="M7" s="49"/>
      <c r="N7" s="49"/>
      <c r="S7" s="53" t="s">
        <v>75</v>
      </c>
    </row>
    <row r="8" spans="1:19" s="52" customFormat="1" ht="36" customHeight="1" thickBot="1" x14ac:dyDescent="0.25">
      <c r="A8" s="49"/>
      <c r="B8" s="45" t="s">
        <v>75</v>
      </c>
      <c r="C8" s="59" t="e">
        <f>SUMIF(#REF!,'Criterio de calificacion'!B8,#REF!)</f>
        <v>#REF!</v>
      </c>
      <c r="D8" s="60" t="e">
        <f>SUMIF(#REF!,B8,#REF!)</f>
        <v>#REF!</v>
      </c>
      <c r="E8" s="54" t="e">
        <f t="shared" si="0"/>
        <v>#REF!</v>
      </c>
      <c r="F8" s="62">
        <f>PESOS_PORCENTUALES!B8</f>
        <v>0.1</v>
      </c>
      <c r="G8" s="56" t="e">
        <f t="shared" si="1"/>
        <v>#REF!</v>
      </c>
      <c r="H8" s="205"/>
      <c r="I8" s="49"/>
      <c r="J8" s="49"/>
      <c r="K8" s="49"/>
      <c r="L8" s="49"/>
      <c r="M8" s="49"/>
      <c r="N8" s="49"/>
      <c r="S8" s="53" t="s">
        <v>76</v>
      </c>
    </row>
    <row r="9" spans="1:19" s="52" customFormat="1" ht="36" customHeight="1" thickBot="1" x14ac:dyDescent="0.25">
      <c r="A9" s="49"/>
      <c r="B9" s="45" t="s">
        <v>76</v>
      </c>
      <c r="C9" s="59" t="e">
        <f>SUMIF(#REF!,'Criterio de calificacion'!B9,#REF!)</f>
        <v>#REF!</v>
      </c>
      <c r="D9" s="60" t="e">
        <f>SUMIF(#REF!,B9,#REF!)</f>
        <v>#REF!</v>
      </c>
      <c r="E9" s="54" t="e">
        <f t="shared" si="0"/>
        <v>#REF!</v>
      </c>
      <c r="F9" s="63">
        <f>PESOS_PORCENTUALES!B9</f>
        <v>4.4999999999999998E-2</v>
      </c>
      <c r="G9" s="56" t="e">
        <f t="shared" si="1"/>
        <v>#REF!</v>
      </c>
      <c r="H9" s="205"/>
      <c r="I9" s="49"/>
      <c r="J9" s="49"/>
      <c r="K9" s="49"/>
      <c r="L9" s="49"/>
      <c r="M9" s="49"/>
      <c r="N9" s="49"/>
      <c r="S9" s="53" t="s">
        <v>77</v>
      </c>
    </row>
    <row r="10" spans="1:19" s="52" customFormat="1" ht="36" customHeight="1" thickBot="1" x14ac:dyDescent="0.25">
      <c r="A10" s="49"/>
      <c r="B10" s="45" t="s">
        <v>77</v>
      </c>
      <c r="C10" s="59" t="e">
        <f>SUMIF(#REF!,'Criterio de calificacion'!B10,#REF!)</f>
        <v>#REF!</v>
      </c>
      <c r="D10" s="60" t="e">
        <f>SUMIF(#REF!,B10,#REF!)</f>
        <v>#REF!</v>
      </c>
      <c r="E10" s="54" t="e">
        <f t="shared" si="0"/>
        <v>#REF!</v>
      </c>
      <c r="F10" s="63">
        <f>PESOS_PORCENTUALES!B10</f>
        <v>4.4999999999999998E-2</v>
      </c>
      <c r="G10" s="56" t="e">
        <f t="shared" si="1"/>
        <v>#REF!</v>
      </c>
      <c r="H10" s="205"/>
      <c r="I10" s="49"/>
      <c r="J10" s="49"/>
      <c r="K10" s="49"/>
      <c r="L10" s="49"/>
      <c r="M10" s="49"/>
      <c r="N10" s="49"/>
      <c r="S10" s="53" t="s">
        <v>78</v>
      </c>
    </row>
    <row r="11" spans="1:19" s="52" customFormat="1" ht="36" customHeight="1" thickBot="1" x14ac:dyDescent="0.25">
      <c r="A11" s="49"/>
      <c r="B11" s="45" t="s">
        <v>78</v>
      </c>
      <c r="C11" s="59" t="e">
        <f>SUMIF(#REF!,'Criterio de calificacion'!B11,#REF!)</f>
        <v>#REF!</v>
      </c>
      <c r="D11" s="60" t="e">
        <f>SUMIF(#REF!,B11,#REF!)</f>
        <v>#REF!</v>
      </c>
      <c r="E11" s="54" t="e">
        <f t="shared" si="0"/>
        <v>#REF!</v>
      </c>
      <c r="F11" s="63">
        <f>PESOS_PORCENTUALES!B11</f>
        <v>4.4999999999999998E-2</v>
      </c>
      <c r="G11" s="56" t="e">
        <f t="shared" si="1"/>
        <v>#REF!</v>
      </c>
      <c r="H11" s="205"/>
      <c r="I11" s="49"/>
      <c r="J11" s="49"/>
      <c r="K11" s="49"/>
      <c r="L11" s="49"/>
      <c r="M11" s="49"/>
      <c r="N11" s="49"/>
      <c r="S11" s="53" t="s">
        <v>79</v>
      </c>
    </row>
    <row r="12" spans="1:19" s="52" customFormat="1" ht="36" customHeight="1" thickBot="1" x14ac:dyDescent="0.25">
      <c r="A12" s="49"/>
      <c r="B12" s="45" t="s">
        <v>79</v>
      </c>
      <c r="C12" s="59" t="e">
        <f>SUMIF(#REF!,'Criterio de calificacion'!B12,#REF!)</f>
        <v>#REF!</v>
      </c>
      <c r="D12" s="60" t="e">
        <f>SUMIF(#REF!,B12,#REF!)</f>
        <v>#REF!</v>
      </c>
      <c r="E12" s="54" t="e">
        <f t="shared" si="0"/>
        <v>#REF!</v>
      </c>
      <c r="F12" s="63">
        <f>PESOS_PORCENTUALES!B12</f>
        <v>4.4999999999999998E-2</v>
      </c>
      <c r="G12" s="56" t="e">
        <f t="shared" si="1"/>
        <v>#REF!</v>
      </c>
      <c r="H12" s="205"/>
      <c r="I12" s="49"/>
      <c r="J12" s="49"/>
      <c r="K12" s="49"/>
      <c r="L12" s="49"/>
      <c r="M12" s="49"/>
      <c r="N12" s="49"/>
      <c r="S12" s="53" t="s">
        <v>80</v>
      </c>
    </row>
    <row r="13" spans="1:19" s="52" customFormat="1" ht="36" customHeight="1" thickBot="1" x14ac:dyDescent="0.25">
      <c r="A13" s="49"/>
      <c r="B13" s="45" t="s">
        <v>80</v>
      </c>
      <c r="C13" s="59" t="e">
        <f>SUMIF(#REF!,'Criterio de calificacion'!B13,#REF!)</f>
        <v>#REF!</v>
      </c>
      <c r="D13" s="60" t="e">
        <f>SUMIF(#REF!,B13,#REF!)</f>
        <v>#REF!</v>
      </c>
      <c r="E13" s="54" t="e">
        <f t="shared" si="0"/>
        <v>#REF!</v>
      </c>
      <c r="F13" s="63">
        <f>PESOS_PORCENTUALES!B13</f>
        <v>4.4999999999999998E-2</v>
      </c>
      <c r="G13" s="56" t="e">
        <f t="shared" si="1"/>
        <v>#REF!</v>
      </c>
      <c r="H13" s="205"/>
      <c r="I13" s="49"/>
      <c r="J13" s="49"/>
      <c r="K13" s="49"/>
      <c r="L13" s="49"/>
      <c r="M13" s="49"/>
      <c r="N13" s="49"/>
      <c r="S13" s="53" t="s">
        <v>81</v>
      </c>
    </row>
    <row r="14" spans="1:19" s="52" customFormat="1" ht="36" customHeight="1" thickBot="1" x14ac:dyDescent="0.25">
      <c r="A14" s="49"/>
      <c r="B14" s="45" t="s">
        <v>81</v>
      </c>
      <c r="C14" s="59" t="e">
        <f>SUMIF(#REF!,'Criterio de calificacion'!B14,#REF!)</f>
        <v>#REF!</v>
      </c>
      <c r="D14" s="60" t="e">
        <f>SUMIF(#REF!,B14,#REF!)</f>
        <v>#REF!</v>
      </c>
      <c r="E14" s="54" t="e">
        <f t="shared" si="0"/>
        <v>#REF!</v>
      </c>
      <c r="F14" s="63">
        <f>PESOS_PORCENTUALES!B14</f>
        <v>4.4999999999999998E-2</v>
      </c>
      <c r="G14" s="56" t="e">
        <f t="shared" si="1"/>
        <v>#REF!</v>
      </c>
      <c r="H14" s="205"/>
      <c r="I14" s="49"/>
      <c r="J14" s="49"/>
      <c r="K14" s="49"/>
      <c r="L14" s="49"/>
      <c r="M14" s="49"/>
      <c r="N14" s="49"/>
      <c r="S14" s="53" t="s">
        <v>82</v>
      </c>
    </row>
    <row r="15" spans="1:19" s="52" customFormat="1" ht="36" customHeight="1" thickBot="1" x14ac:dyDescent="0.25">
      <c r="A15" s="49"/>
      <c r="B15" s="45" t="s">
        <v>82</v>
      </c>
      <c r="C15" s="59" t="e">
        <f>SUMIF(#REF!,'Criterio de calificacion'!B15,#REF!)</f>
        <v>#REF!</v>
      </c>
      <c r="D15" s="60" t="e">
        <f>SUMIF(#REF!,B15,#REF!)</f>
        <v>#REF!</v>
      </c>
      <c r="E15" s="54" t="e">
        <f t="shared" si="0"/>
        <v>#REF!</v>
      </c>
      <c r="F15" s="63">
        <f>PESOS_PORCENTUALES!B15</f>
        <v>4.4999999999999998E-2</v>
      </c>
      <c r="G15" s="56" t="e">
        <f t="shared" si="1"/>
        <v>#REF!</v>
      </c>
      <c r="H15" s="205"/>
      <c r="I15" s="49"/>
      <c r="J15" s="49"/>
      <c r="K15" s="49"/>
      <c r="L15" s="49"/>
      <c r="M15" s="49"/>
      <c r="N15" s="49"/>
      <c r="S15" s="53" t="s">
        <v>83</v>
      </c>
    </row>
    <row r="16" spans="1:19" s="52" customFormat="1" ht="36" customHeight="1" thickBot="1" x14ac:dyDescent="0.25">
      <c r="A16" s="49"/>
      <c r="B16" s="45" t="s">
        <v>83</v>
      </c>
      <c r="C16" s="59" t="e">
        <f>SUMIF(#REF!,'Criterio de calificacion'!B16,#REF!)</f>
        <v>#REF!</v>
      </c>
      <c r="D16" s="60" t="e">
        <f>SUMIF(#REF!,B16,#REF!)</f>
        <v>#REF!</v>
      </c>
      <c r="E16" s="54" t="e">
        <f t="shared" si="0"/>
        <v>#REF!</v>
      </c>
      <c r="F16" s="63">
        <f>PESOS_PORCENTUALES!B16</f>
        <v>4.4999999999999998E-2</v>
      </c>
      <c r="G16" s="56" t="e">
        <f t="shared" si="1"/>
        <v>#REF!</v>
      </c>
      <c r="H16" s="205"/>
      <c r="I16" s="49"/>
      <c r="J16" s="49"/>
      <c r="K16" s="49"/>
      <c r="L16" s="49"/>
      <c r="M16" s="49"/>
      <c r="N16" s="49"/>
      <c r="S16" s="53" t="s">
        <v>84</v>
      </c>
    </row>
    <row r="17" spans="1:19" s="52" customFormat="1" ht="36" customHeight="1" thickBot="1" x14ac:dyDescent="0.25">
      <c r="A17" s="49"/>
      <c r="B17" s="45" t="s">
        <v>84</v>
      </c>
      <c r="C17" s="59" t="e">
        <f>SUMIF(#REF!,'Criterio de calificacion'!B17,#REF!)</f>
        <v>#REF!</v>
      </c>
      <c r="D17" s="60" t="e">
        <f>SUMIF(#REF!,B17,#REF!)</f>
        <v>#REF!</v>
      </c>
      <c r="E17" s="54" t="e">
        <f t="shared" si="0"/>
        <v>#REF!</v>
      </c>
      <c r="F17" s="63">
        <f>PESOS_PORCENTUALES!B17</f>
        <v>4.4999999999999998E-2</v>
      </c>
      <c r="G17" s="56" t="e">
        <f t="shared" si="1"/>
        <v>#REF!</v>
      </c>
      <c r="H17" s="205"/>
      <c r="I17" s="49"/>
      <c r="J17" s="49"/>
      <c r="K17" s="49"/>
      <c r="L17" s="49"/>
      <c r="M17" s="49"/>
      <c r="N17" s="49"/>
      <c r="S17" s="53" t="s">
        <v>85</v>
      </c>
    </row>
    <row r="18" spans="1:19" s="52" customFormat="1" ht="36" customHeight="1" thickBot="1" x14ac:dyDescent="0.25">
      <c r="A18" s="49"/>
      <c r="B18" s="45" t="s">
        <v>85</v>
      </c>
      <c r="C18" s="59" t="e">
        <f>SUMIF(#REF!,'Criterio de calificacion'!B18,#REF!)</f>
        <v>#REF!</v>
      </c>
      <c r="D18" s="60" t="e">
        <f>SUMIF(#REF!,B18,#REF!)</f>
        <v>#REF!</v>
      </c>
      <c r="E18" s="54" t="e">
        <f t="shared" si="0"/>
        <v>#REF!</v>
      </c>
      <c r="F18" s="63">
        <f>PESOS_PORCENTUALES!B18</f>
        <v>4.4999999999999998E-2</v>
      </c>
      <c r="G18" s="56" t="e">
        <f t="shared" si="1"/>
        <v>#REF!</v>
      </c>
      <c r="H18" s="205"/>
      <c r="I18" s="49"/>
      <c r="J18" s="49"/>
      <c r="K18" s="49"/>
      <c r="L18" s="49"/>
      <c r="M18" s="49"/>
      <c r="N18" s="49"/>
      <c r="S18" s="53" t="s">
        <v>86</v>
      </c>
    </row>
    <row r="19" spans="1:19" s="52" customFormat="1" ht="36" customHeight="1" thickBot="1" x14ac:dyDescent="0.25">
      <c r="A19" s="49"/>
      <c r="B19" s="45" t="s">
        <v>86</v>
      </c>
      <c r="C19" s="59" t="e">
        <f>SUMIF(#REF!,'Criterio de calificacion'!B19,#REF!)</f>
        <v>#REF!</v>
      </c>
      <c r="D19" s="60" t="e">
        <f>SUMIF(#REF!,B19,#REF!)</f>
        <v>#REF!</v>
      </c>
      <c r="E19" s="54" t="e">
        <f t="shared" si="0"/>
        <v>#REF!</v>
      </c>
      <c r="F19" s="63">
        <f>PESOS_PORCENTUALES!B19</f>
        <v>4.4999999999999998E-2</v>
      </c>
      <c r="G19" s="56" t="e">
        <f t="shared" si="1"/>
        <v>#REF!</v>
      </c>
      <c r="H19" s="205"/>
      <c r="I19" s="49"/>
      <c r="J19" s="49"/>
      <c r="K19" s="49"/>
      <c r="L19" s="49"/>
      <c r="M19" s="49"/>
      <c r="N19" s="49"/>
    </row>
    <row r="20" spans="1:19" s="52" customFormat="1" ht="12" x14ac:dyDescent="0.2">
      <c r="A20" s="49"/>
      <c r="B20" s="57"/>
      <c r="C20" s="49"/>
      <c r="D20" s="49"/>
      <c r="E20" s="58"/>
      <c r="F20" s="64">
        <f>SUM(F3:F19)</f>
        <v>0.99500000000000044</v>
      </c>
      <c r="G20" s="58"/>
      <c r="H20" s="49"/>
      <c r="I20" s="49"/>
      <c r="J20" s="49"/>
      <c r="K20" s="49"/>
      <c r="L20" s="49"/>
      <c r="M20" s="49"/>
      <c r="N20" s="49"/>
    </row>
    <row r="21" spans="1:19" s="46" customFormat="1" x14ac:dyDescent="0.2">
      <c r="B21" s="47"/>
      <c r="F21" s="48"/>
    </row>
    <row r="22" spans="1:19" s="46" customFormat="1" x14ac:dyDescent="0.2">
      <c r="B22" s="47"/>
      <c r="F22" s="48"/>
    </row>
    <row r="23" spans="1:19" s="5" customFormat="1" x14ac:dyDescent="0.2">
      <c r="B23" s="43"/>
      <c r="F23" s="6"/>
    </row>
    <row r="24" spans="1:19" s="5" customFormat="1" x14ac:dyDescent="0.2">
      <c r="B24" s="43"/>
      <c r="F24" s="6"/>
    </row>
    <row r="25" spans="1:19" s="5" customFormat="1" x14ac:dyDescent="0.2">
      <c r="B25" s="43"/>
      <c r="F25" s="6"/>
    </row>
    <row r="26" spans="1:19" s="5" customFormat="1" x14ac:dyDescent="0.2">
      <c r="B26" s="43"/>
      <c r="F26" s="6"/>
    </row>
    <row r="27" spans="1:19" s="5" customFormat="1" x14ac:dyDescent="0.2">
      <c r="B27" s="43"/>
      <c r="F27" s="6"/>
    </row>
    <row r="28" spans="1:19" s="5" customFormat="1" x14ac:dyDescent="0.2">
      <c r="B28" s="43"/>
      <c r="F28" s="6"/>
    </row>
    <row r="29" spans="1:19" s="5" customFormat="1" x14ac:dyDescent="0.2">
      <c r="B29" s="43"/>
      <c r="F29" s="6"/>
    </row>
    <row r="30" spans="1:19" s="5" customFormat="1" x14ac:dyDescent="0.2">
      <c r="B30" s="43"/>
    </row>
    <row r="31" spans="1:19" s="5" customFormat="1" x14ac:dyDescent="0.2">
      <c r="B31" s="43"/>
    </row>
    <row r="32" spans="1:19" s="5" customFormat="1" x14ac:dyDescent="0.2">
      <c r="B32" s="43"/>
    </row>
    <row r="33" spans="2:2" s="5" customFormat="1" x14ac:dyDescent="0.2">
      <c r="B33" s="43"/>
    </row>
    <row r="34" spans="2:2" s="5" customFormat="1" x14ac:dyDescent="0.2">
      <c r="B34" s="43"/>
    </row>
    <row r="35" spans="2:2" s="5" customFormat="1" x14ac:dyDescent="0.2">
      <c r="B35" s="43"/>
    </row>
    <row r="36" spans="2:2" s="5" customFormat="1" x14ac:dyDescent="0.2">
      <c r="B36" s="43"/>
    </row>
    <row r="37" spans="2:2" s="5" customFormat="1" x14ac:dyDescent="0.2">
      <c r="B37" s="43"/>
    </row>
    <row r="38" spans="2:2" s="5" customFormat="1" ht="69.75" customHeight="1" x14ac:dyDescent="0.2">
      <c r="B38" s="43"/>
    </row>
    <row r="39" spans="2:2" s="5" customFormat="1" ht="69.75" customHeight="1" x14ac:dyDescent="0.2">
      <c r="B39" s="43"/>
    </row>
  </sheetData>
  <mergeCells count="2">
    <mergeCell ref="H3:H19"/>
    <mergeCell ref="B1:H1"/>
  </mergeCells>
  <phoneticPr fontId="2" type="noConversion"/>
  <conditionalFormatting sqref="H3:H19 E3:E19">
    <cfRule type="cellIs" dxfId="2" priority="1" stopIfTrue="1" operator="lessThan">
      <formula>0.55</formula>
    </cfRule>
    <cfRule type="cellIs" dxfId="1" priority="2" stopIfTrue="1" operator="between">
      <formula>0.55</formula>
      <formula>0.7</formula>
    </cfRule>
    <cfRule type="cellIs" dxfId="0" priority="3" stopIfTrue="1" operator="greaterThan">
      <formula>0.7</formula>
    </cfRule>
  </conditionalFormatting>
  <dataValidations count="1">
    <dataValidation type="list" allowBlank="1" showInputMessage="1" showErrorMessage="1" sqref="B3:B19" xr:uid="{00000000-0002-0000-0200-000000000000}">
      <formula1>$S$2:$S$18</formula1>
    </dataValidation>
  </dataValidations>
  <hyperlinks>
    <hyperlink ref="E3" r:id="rId1" location="'Tablero de indicadores.'!C3" display="../../../../../Documents/SIG/INDICADORES/SISTEMA_INDICADORES_FINAL/SISTEMA INDICADORES IDEP.xls - 'Tablero de indicadores.'!C3" xr:uid="{00000000-0004-0000-0200-000000000000}"/>
    <hyperlink ref="E4:E19" r:id="rId2" location="'Tablero de indicadores.'!C3" display="../../../../../Documents/SIG/INDICADORES/SISTEMA_INDICADORES_FINAL/SISTEMA INDICADORES IDEP.xls - 'Tablero de indicadores.'!C3" xr:uid="{00000000-0004-0000-0200-000001000000}"/>
  </hyperlinks>
  <printOptions horizontalCentered="1" verticalCentered="1"/>
  <pageMargins left="0.74803149606299213" right="0.74803149606299213" top="0.98425196850393704" bottom="0.98425196850393704" header="0" footer="0"/>
  <pageSetup orientation="landscape" r:id="rId3"/>
  <headerFooter alignWithMargins="0">
    <oddFooter>&amp;RCorte Abril 2009</oddFooter>
  </headerFooter>
  <cellWatches>
    <cellWatch r="D4"/>
  </cellWatches>
  <ignoredErrors>
    <ignoredError sqref="G4 H3" evalError="1"/>
  </ignoredErrors>
  <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W117"/>
  <sheetViews>
    <sheetView showGridLines="0" tabSelected="1" zoomScale="85" zoomScaleNormal="85" zoomScaleSheetLayoutView="70" zoomScalePageLayoutView="20" workbookViewId="0">
      <selection activeCell="U5" sqref="U5:U54"/>
    </sheetView>
  </sheetViews>
  <sheetFormatPr baseColWidth="10" defaultColWidth="17.42578125" defaultRowHeight="12.75" zeroHeight="1" x14ac:dyDescent="0.2"/>
  <cols>
    <col min="1" max="1" width="16.42578125" style="72" customWidth="1"/>
    <col min="2" max="2" width="16.42578125" style="184" customWidth="1"/>
    <col min="3" max="3" width="15.85546875" style="65" customWidth="1"/>
    <col min="4" max="4" width="17.28515625" style="65" customWidth="1"/>
    <col min="5" max="5" width="7.85546875" style="69" customWidth="1"/>
    <col min="6" max="6" width="17.5703125" style="65" customWidth="1"/>
    <col min="7" max="7" width="27.42578125" style="65" customWidth="1"/>
    <col min="8" max="8" width="56" style="65" customWidth="1"/>
    <col min="9" max="9" width="16" style="65" customWidth="1"/>
    <col min="10" max="10" width="14.140625" style="65" customWidth="1"/>
    <col min="11" max="11" width="16" style="65" customWidth="1"/>
    <col min="12" max="12" width="16.28515625" style="65" bestFit="1" customWidth="1"/>
    <col min="13" max="13" width="15.85546875" style="65" customWidth="1"/>
    <col min="14" max="14" width="16.7109375" style="192" customWidth="1"/>
    <col min="15" max="18" width="14.42578125" style="192" customWidth="1"/>
    <col min="19" max="19" width="16.42578125" style="192" customWidth="1"/>
    <col min="20" max="20" width="16.42578125" style="122" customWidth="1"/>
    <col min="21" max="21" width="25.140625" style="67" customWidth="1"/>
    <col min="22" max="22" width="11.42578125" style="65" hidden="1" customWidth="1"/>
    <col min="23" max="23" width="11.5703125" style="65" hidden="1" customWidth="1"/>
    <col min="24" max="26" width="11.42578125" style="65" hidden="1" customWidth="1"/>
    <col min="27" max="256" width="11.42578125" style="65" customWidth="1"/>
    <col min="257" max="257" width="17.42578125" style="65" customWidth="1"/>
    <col min="258" max="16384" width="17.42578125" style="65"/>
  </cols>
  <sheetData>
    <row r="1" spans="1:257" ht="91.5" customHeight="1" thickBot="1" x14ac:dyDescent="0.25">
      <c r="A1" s="219"/>
      <c r="B1" s="220"/>
      <c r="C1" s="221"/>
      <c r="D1" s="222" t="s">
        <v>386</v>
      </c>
      <c r="E1" s="223"/>
      <c r="F1" s="223"/>
      <c r="G1" s="223"/>
      <c r="H1" s="223"/>
      <c r="I1" s="223"/>
      <c r="J1" s="223"/>
      <c r="K1" s="223"/>
      <c r="L1" s="223"/>
      <c r="M1" s="223"/>
      <c r="N1" s="223"/>
      <c r="O1" s="223"/>
      <c r="P1" s="223"/>
      <c r="Q1" s="223"/>
      <c r="R1" s="223" t="s">
        <v>158</v>
      </c>
      <c r="S1" s="223"/>
      <c r="T1" s="223"/>
      <c r="U1" s="71">
        <f>IFERROR(AVERAGE(U5:U54),AVERAGE(U5:U54))</f>
        <v>1.016803100927373</v>
      </c>
      <c r="AA1" s="171"/>
      <c r="AB1" s="171"/>
      <c r="AC1" s="171"/>
      <c r="AD1" s="171"/>
      <c r="AE1" s="171"/>
      <c r="AF1" s="171"/>
      <c r="AG1" s="171"/>
      <c r="AH1" s="171"/>
      <c r="AI1" s="171"/>
      <c r="AJ1" s="171"/>
      <c r="AK1" s="171"/>
      <c r="AL1" s="171"/>
      <c r="AM1" s="171"/>
      <c r="AN1" s="171"/>
      <c r="AO1" s="171"/>
      <c r="AP1" s="171"/>
      <c r="AQ1" s="171"/>
      <c r="AR1" s="171"/>
      <c r="AS1" s="171"/>
      <c r="AT1" s="171"/>
      <c r="AU1" s="171"/>
      <c r="AV1" s="171"/>
      <c r="AW1" s="171"/>
      <c r="AX1" s="171"/>
      <c r="AY1" s="171"/>
      <c r="AZ1" s="171"/>
      <c r="BA1" s="171"/>
      <c r="BB1" s="171"/>
      <c r="BC1" s="171"/>
      <c r="BD1" s="171"/>
      <c r="BE1" s="171"/>
      <c r="BF1" s="171"/>
      <c r="BG1" s="171"/>
      <c r="BH1" s="171"/>
      <c r="BI1" s="171"/>
      <c r="BJ1" s="171"/>
      <c r="BK1" s="171"/>
      <c r="BL1" s="171"/>
      <c r="BM1" s="171"/>
      <c r="BN1" s="171"/>
      <c r="BO1" s="171"/>
      <c r="BP1" s="171"/>
      <c r="BQ1" s="171"/>
      <c r="BR1" s="171"/>
      <c r="BS1" s="171"/>
      <c r="BT1" s="171"/>
      <c r="BU1" s="171"/>
      <c r="BV1" s="171"/>
      <c r="BW1" s="171"/>
      <c r="BX1" s="171"/>
      <c r="BY1" s="171"/>
      <c r="BZ1" s="171"/>
      <c r="CA1" s="171"/>
      <c r="CB1" s="171"/>
      <c r="CC1" s="171"/>
      <c r="CD1" s="171"/>
      <c r="CE1" s="171"/>
      <c r="CF1" s="171"/>
      <c r="CG1" s="171"/>
      <c r="CH1" s="171"/>
      <c r="CI1" s="171"/>
      <c r="CJ1" s="171"/>
      <c r="CK1" s="171"/>
      <c r="CL1" s="171"/>
      <c r="CM1" s="171"/>
      <c r="CN1" s="171"/>
      <c r="CO1" s="171"/>
      <c r="CP1" s="171"/>
      <c r="CQ1" s="171"/>
      <c r="CR1" s="171"/>
      <c r="CS1" s="171"/>
      <c r="CT1" s="171"/>
      <c r="CU1" s="171"/>
      <c r="CV1" s="171"/>
      <c r="CW1" s="171"/>
      <c r="CX1" s="171"/>
      <c r="CY1" s="171"/>
      <c r="CZ1" s="171"/>
      <c r="DA1" s="171"/>
      <c r="DB1" s="171"/>
      <c r="DC1" s="171"/>
      <c r="DD1" s="171"/>
      <c r="DE1" s="171"/>
      <c r="DF1" s="171"/>
      <c r="DG1" s="171"/>
    </row>
    <row r="2" spans="1:257" ht="25.5" customHeight="1" x14ac:dyDescent="0.2">
      <c r="C2" s="68"/>
      <c r="O2" s="126" t="s">
        <v>153</v>
      </c>
      <c r="P2" s="226" t="s">
        <v>410</v>
      </c>
      <c r="Q2" s="226"/>
      <c r="R2" s="226"/>
      <c r="S2" s="226"/>
      <c r="T2" s="226"/>
      <c r="U2" s="226"/>
      <c r="AA2" s="171"/>
      <c r="AB2" s="171"/>
      <c r="AC2" s="171"/>
      <c r="AD2" s="171"/>
      <c r="AE2" s="171"/>
      <c r="AF2" s="171"/>
      <c r="AG2" s="171"/>
      <c r="AH2" s="171"/>
      <c r="AI2" s="171"/>
      <c r="AJ2" s="171"/>
      <c r="AK2" s="171"/>
      <c r="AL2" s="171"/>
      <c r="AM2" s="171"/>
      <c r="AN2" s="171"/>
      <c r="AO2" s="171"/>
      <c r="AP2" s="171"/>
      <c r="AQ2" s="171"/>
      <c r="AR2" s="171"/>
      <c r="AS2" s="171"/>
      <c r="AT2" s="171"/>
      <c r="AU2" s="171"/>
      <c r="AV2" s="171"/>
      <c r="AW2" s="171"/>
      <c r="AX2" s="171"/>
      <c r="AY2" s="171"/>
      <c r="AZ2" s="171"/>
      <c r="BA2" s="171"/>
      <c r="BB2" s="171"/>
      <c r="BC2" s="171"/>
      <c r="BD2" s="171"/>
      <c r="BE2" s="171"/>
      <c r="BF2" s="171"/>
      <c r="BG2" s="171"/>
      <c r="BH2" s="171"/>
      <c r="BI2" s="171"/>
      <c r="BJ2" s="171"/>
      <c r="BK2" s="171"/>
      <c r="BL2" s="171"/>
      <c r="BM2" s="171"/>
      <c r="BN2" s="171"/>
      <c r="BO2" s="171"/>
      <c r="BP2" s="171"/>
      <c r="BQ2" s="171"/>
      <c r="BR2" s="171"/>
      <c r="BS2" s="171"/>
      <c r="BT2" s="171"/>
      <c r="BU2" s="171"/>
      <c r="BV2" s="171"/>
      <c r="BW2" s="171"/>
      <c r="BX2" s="171"/>
      <c r="BY2" s="171"/>
      <c r="BZ2" s="171"/>
      <c r="CA2" s="171"/>
      <c r="CB2" s="171"/>
      <c r="CC2" s="171"/>
      <c r="CD2" s="171"/>
      <c r="CE2" s="171"/>
      <c r="CF2" s="171"/>
      <c r="CG2" s="171"/>
      <c r="CH2" s="171"/>
      <c r="CI2" s="171"/>
      <c r="CJ2" s="171"/>
      <c r="CK2" s="171"/>
      <c r="CL2" s="171"/>
      <c r="CM2" s="171"/>
      <c r="CN2" s="171"/>
      <c r="CO2" s="171"/>
      <c r="CP2" s="171"/>
      <c r="CQ2" s="171"/>
      <c r="CR2" s="171"/>
      <c r="CS2" s="171"/>
      <c r="CT2" s="171"/>
      <c r="CU2" s="171"/>
      <c r="CV2" s="171"/>
      <c r="CW2" s="171"/>
      <c r="CX2" s="171"/>
      <c r="CY2" s="171"/>
      <c r="CZ2" s="171"/>
      <c r="DA2" s="171"/>
      <c r="DB2" s="171"/>
      <c r="DC2" s="171"/>
      <c r="DD2" s="171"/>
      <c r="DE2" s="171"/>
      <c r="DF2" s="171"/>
      <c r="DG2" s="171"/>
    </row>
    <row r="3" spans="1:257" ht="25.5" customHeight="1" x14ac:dyDescent="0.2">
      <c r="A3" s="224" t="s">
        <v>68</v>
      </c>
      <c r="B3" s="224" t="s">
        <v>383</v>
      </c>
      <c r="C3" s="224" t="s">
        <v>384</v>
      </c>
      <c r="D3" s="224" t="s">
        <v>100</v>
      </c>
      <c r="E3" s="225" t="s">
        <v>148</v>
      </c>
      <c r="F3" s="224" t="s">
        <v>48</v>
      </c>
      <c r="G3" s="224"/>
      <c r="H3" s="224" t="s">
        <v>96</v>
      </c>
      <c r="I3" s="224" t="s">
        <v>141</v>
      </c>
      <c r="J3" s="224" t="s">
        <v>106</v>
      </c>
      <c r="K3" s="224" t="s">
        <v>107</v>
      </c>
      <c r="L3" s="224"/>
      <c r="M3" s="224"/>
      <c r="N3" s="224" t="s">
        <v>146</v>
      </c>
      <c r="O3" s="224" t="s">
        <v>105</v>
      </c>
      <c r="P3" s="224"/>
      <c r="Q3" s="224"/>
      <c r="R3" s="224"/>
      <c r="S3" s="224" t="s">
        <v>151</v>
      </c>
      <c r="T3" s="224" t="s">
        <v>147</v>
      </c>
      <c r="U3" s="227" t="s">
        <v>152</v>
      </c>
      <c r="AA3" s="171"/>
      <c r="AB3" s="171"/>
      <c r="AC3" s="171"/>
      <c r="AD3" s="171"/>
      <c r="AE3" s="171"/>
      <c r="AF3" s="171"/>
      <c r="AG3" s="171"/>
      <c r="AH3" s="171"/>
      <c r="AI3" s="171"/>
      <c r="AJ3" s="171"/>
      <c r="AK3" s="171"/>
      <c r="AL3" s="171"/>
      <c r="AM3" s="171"/>
      <c r="AN3" s="171"/>
      <c r="AO3" s="171"/>
      <c r="AP3" s="171"/>
      <c r="AQ3" s="171"/>
      <c r="AR3" s="171"/>
      <c r="AS3" s="171"/>
      <c r="AT3" s="171"/>
      <c r="AU3" s="171"/>
      <c r="AV3" s="171"/>
      <c r="AW3" s="171"/>
      <c r="AX3" s="171"/>
      <c r="AY3" s="171"/>
      <c r="AZ3" s="171"/>
      <c r="BA3" s="171"/>
      <c r="BB3" s="171"/>
      <c r="BC3" s="171"/>
      <c r="BD3" s="171"/>
      <c r="BE3" s="171"/>
      <c r="BF3" s="171"/>
      <c r="BG3" s="171"/>
      <c r="BH3" s="171"/>
      <c r="BI3" s="171"/>
      <c r="BJ3" s="171"/>
      <c r="BK3" s="171"/>
      <c r="BL3" s="171"/>
      <c r="BM3" s="171"/>
      <c r="BN3" s="171"/>
      <c r="BO3" s="171"/>
      <c r="BP3" s="171"/>
      <c r="BQ3" s="171"/>
      <c r="BR3" s="171"/>
      <c r="BS3" s="171"/>
      <c r="BT3" s="171"/>
      <c r="BU3" s="171"/>
      <c r="BV3" s="171"/>
      <c r="BW3" s="171"/>
      <c r="BX3" s="171"/>
      <c r="BY3" s="171"/>
      <c r="BZ3" s="171"/>
      <c r="CA3" s="171"/>
      <c r="CB3" s="171"/>
      <c r="CC3" s="171"/>
      <c r="CD3" s="171"/>
      <c r="CE3" s="171"/>
      <c r="CF3" s="171"/>
      <c r="CG3" s="171"/>
      <c r="CH3" s="171"/>
      <c r="CI3" s="171"/>
      <c r="CJ3" s="171"/>
      <c r="CK3" s="171"/>
      <c r="CL3" s="171"/>
      <c r="CM3" s="171"/>
      <c r="CN3" s="171"/>
      <c r="CO3" s="171"/>
      <c r="CP3" s="171"/>
      <c r="CQ3" s="171"/>
      <c r="CR3" s="171"/>
      <c r="CS3" s="171"/>
      <c r="CT3" s="171"/>
      <c r="CU3" s="171"/>
      <c r="CV3" s="171"/>
      <c r="CW3" s="171"/>
      <c r="CX3" s="171"/>
      <c r="CY3" s="171"/>
      <c r="CZ3" s="171"/>
      <c r="DA3" s="171"/>
      <c r="DB3" s="171"/>
      <c r="DC3" s="171"/>
      <c r="DD3" s="171"/>
      <c r="DE3" s="171"/>
      <c r="DF3" s="171"/>
      <c r="DG3" s="171"/>
    </row>
    <row r="4" spans="1:257" ht="28.5" customHeight="1" x14ac:dyDescent="0.2">
      <c r="A4" s="224"/>
      <c r="B4" s="224"/>
      <c r="C4" s="224"/>
      <c r="D4" s="224"/>
      <c r="E4" s="225"/>
      <c r="F4" s="224"/>
      <c r="G4" s="224"/>
      <c r="H4" s="224"/>
      <c r="I4" s="224"/>
      <c r="J4" s="224"/>
      <c r="K4" s="111" t="s">
        <v>192</v>
      </c>
      <c r="L4" s="112" t="s">
        <v>190</v>
      </c>
      <c r="M4" s="113" t="s">
        <v>191</v>
      </c>
      <c r="N4" s="224"/>
      <c r="O4" s="114" t="s">
        <v>139</v>
      </c>
      <c r="P4" s="114" t="s">
        <v>140</v>
      </c>
      <c r="Q4" s="114" t="s">
        <v>144</v>
      </c>
      <c r="R4" s="114" t="s">
        <v>145</v>
      </c>
      <c r="S4" s="224"/>
      <c r="T4" s="224"/>
      <c r="U4" s="227"/>
      <c r="V4" s="65" t="s">
        <v>125</v>
      </c>
      <c r="W4" s="65" t="s">
        <v>126</v>
      </c>
      <c r="X4" s="65" t="s">
        <v>127</v>
      </c>
      <c r="Y4" s="65" t="s">
        <v>128</v>
      </c>
      <c r="Z4" s="65" t="s">
        <v>124</v>
      </c>
      <c r="AA4" s="171"/>
      <c r="AB4" s="171"/>
      <c r="AC4" s="171"/>
      <c r="AD4" s="171"/>
      <c r="AE4" s="171"/>
      <c r="AF4" s="171"/>
      <c r="AG4" s="171"/>
      <c r="AH4" s="171"/>
      <c r="AI4" s="171"/>
      <c r="AJ4" s="171"/>
      <c r="AK4" s="171"/>
      <c r="AL4" s="171"/>
      <c r="AM4" s="171"/>
      <c r="AN4" s="171"/>
      <c r="AO4" s="171"/>
      <c r="AP4" s="171"/>
      <c r="AQ4" s="171"/>
      <c r="AR4" s="171"/>
      <c r="AS4" s="171"/>
      <c r="AT4" s="171"/>
      <c r="AU4" s="171"/>
      <c r="AV4" s="171"/>
      <c r="AW4" s="171"/>
      <c r="AX4" s="171"/>
      <c r="AY4" s="171"/>
      <c r="AZ4" s="171"/>
      <c r="BA4" s="171"/>
      <c r="BB4" s="171"/>
      <c r="BC4" s="171"/>
      <c r="BD4" s="171"/>
      <c r="BE4" s="171"/>
      <c r="BF4" s="171"/>
      <c r="BG4" s="171"/>
      <c r="BH4" s="171"/>
      <c r="BI4" s="171"/>
      <c r="BJ4" s="171"/>
      <c r="BK4" s="171"/>
      <c r="BL4" s="171"/>
      <c r="BM4" s="171"/>
      <c r="BN4" s="171"/>
      <c r="BO4" s="171"/>
      <c r="BP4" s="171"/>
      <c r="BQ4" s="171"/>
      <c r="BR4" s="171"/>
      <c r="BS4" s="171"/>
      <c r="BT4" s="171"/>
      <c r="BU4" s="171"/>
      <c r="BV4" s="171"/>
      <c r="BW4" s="171"/>
      <c r="BX4" s="171"/>
      <c r="BY4" s="171"/>
      <c r="BZ4" s="171"/>
      <c r="CA4" s="171"/>
      <c r="CB4" s="171"/>
      <c r="CC4" s="171"/>
      <c r="CD4" s="171"/>
      <c r="CE4" s="171"/>
      <c r="CF4" s="171"/>
      <c r="CG4" s="171"/>
      <c r="CH4" s="171"/>
      <c r="CI4" s="171"/>
      <c r="CJ4" s="171"/>
      <c r="CK4" s="171"/>
      <c r="CL4" s="171"/>
      <c r="CM4" s="171"/>
      <c r="CN4" s="171"/>
      <c r="CO4" s="171"/>
      <c r="CP4" s="171"/>
      <c r="CQ4" s="171"/>
      <c r="CR4" s="171"/>
      <c r="CS4" s="171"/>
      <c r="CT4" s="171"/>
      <c r="CU4" s="171"/>
      <c r="CV4" s="171"/>
      <c r="CW4" s="171"/>
      <c r="CX4" s="171"/>
      <c r="CY4" s="171"/>
      <c r="CZ4" s="171"/>
      <c r="DA4" s="171"/>
      <c r="DB4" s="171"/>
      <c r="DC4" s="171"/>
      <c r="DD4" s="171"/>
      <c r="DE4" s="171"/>
      <c r="DF4" s="171"/>
      <c r="DG4" s="171"/>
    </row>
    <row r="5" spans="1:257" s="74" customFormat="1" ht="51" customHeight="1" x14ac:dyDescent="0.2">
      <c r="A5" s="102" t="s">
        <v>108</v>
      </c>
      <c r="B5" s="73" t="s">
        <v>103</v>
      </c>
      <c r="C5" s="182" t="s">
        <v>388</v>
      </c>
      <c r="D5" s="73" t="s">
        <v>109</v>
      </c>
      <c r="E5" s="75" t="s">
        <v>391</v>
      </c>
      <c r="F5" s="209" t="s">
        <v>411</v>
      </c>
      <c r="G5" s="212"/>
      <c r="H5" s="101" t="s">
        <v>245</v>
      </c>
      <c r="I5" s="101" t="s">
        <v>143</v>
      </c>
      <c r="J5" s="101" t="s">
        <v>104</v>
      </c>
      <c r="K5" s="77" t="s">
        <v>392</v>
      </c>
      <c r="L5" s="103" t="s">
        <v>393</v>
      </c>
      <c r="M5" s="78" t="s">
        <v>394</v>
      </c>
      <c r="N5" s="116">
        <v>0.1</v>
      </c>
      <c r="O5" s="94">
        <v>4.1700000000000001E-2</v>
      </c>
      <c r="P5" s="128"/>
      <c r="Q5" s="128"/>
      <c r="R5" s="128"/>
      <c r="S5" s="94">
        <v>2.5000000000000001E-2</v>
      </c>
      <c r="T5" s="186">
        <f t="shared" ref="T5:T54" si="0">SUM(O5:R5)</f>
        <v>4.1700000000000001E-2</v>
      </c>
      <c r="U5" s="115">
        <f>+O5/S5</f>
        <v>1.6679999999999999</v>
      </c>
      <c r="Z5" s="76"/>
      <c r="AA5" s="79"/>
      <c r="AB5" s="79"/>
      <c r="AC5" s="79"/>
      <c r="AD5" s="79"/>
      <c r="AE5" s="79"/>
      <c r="AF5" s="79"/>
      <c r="AG5" s="79"/>
      <c r="AH5" s="79"/>
      <c r="AI5" s="79"/>
      <c r="AJ5" s="79"/>
      <c r="AK5" s="79"/>
      <c r="AL5" s="79"/>
      <c r="AM5" s="79"/>
      <c r="AN5" s="79"/>
      <c r="AO5" s="79"/>
      <c r="AP5" s="79"/>
      <c r="AQ5" s="79"/>
      <c r="AR5" s="79"/>
      <c r="AS5" s="79"/>
      <c r="AT5" s="79"/>
      <c r="AU5" s="79"/>
      <c r="AV5" s="79"/>
      <c r="AW5" s="79"/>
      <c r="AX5" s="79"/>
      <c r="AY5" s="79"/>
      <c r="AZ5" s="79"/>
      <c r="BA5" s="79"/>
      <c r="BB5" s="79"/>
      <c r="BC5" s="79"/>
      <c r="BD5" s="79"/>
      <c r="BE5" s="79"/>
      <c r="BF5" s="79"/>
      <c r="BG5" s="79"/>
      <c r="BH5" s="79"/>
      <c r="BI5" s="79"/>
      <c r="BJ5" s="79"/>
      <c r="BK5" s="79"/>
      <c r="BL5" s="79"/>
      <c r="BM5" s="79"/>
      <c r="BN5" s="79"/>
      <c r="BO5" s="79"/>
      <c r="BP5" s="79"/>
      <c r="BQ5" s="79"/>
      <c r="BR5" s="79"/>
      <c r="BS5" s="79"/>
      <c r="BT5" s="79"/>
      <c r="BU5" s="79"/>
      <c r="BV5" s="79"/>
      <c r="BW5" s="79"/>
      <c r="BX5" s="79"/>
      <c r="BY5" s="79"/>
      <c r="BZ5" s="79"/>
      <c r="CA5" s="79"/>
      <c r="CB5" s="79"/>
      <c r="CC5" s="79"/>
      <c r="CD5" s="79"/>
      <c r="CE5" s="79"/>
      <c r="CF5" s="79"/>
      <c r="CG5" s="79"/>
      <c r="CH5" s="79"/>
      <c r="CI5" s="79"/>
      <c r="CJ5" s="79"/>
      <c r="CK5" s="79"/>
      <c r="CL5" s="79"/>
      <c r="CM5" s="79"/>
      <c r="CN5" s="79"/>
      <c r="CO5" s="79"/>
      <c r="CP5" s="79"/>
      <c r="CQ5" s="79"/>
      <c r="CR5" s="79"/>
      <c r="CS5" s="79"/>
      <c r="CT5" s="79"/>
      <c r="CU5" s="79"/>
      <c r="CV5" s="79"/>
      <c r="CW5" s="79"/>
      <c r="CX5" s="79"/>
      <c r="CY5" s="79"/>
      <c r="CZ5" s="79"/>
      <c r="DA5" s="79"/>
      <c r="DB5" s="79"/>
      <c r="DC5" s="79"/>
      <c r="DD5" s="79"/>
      <c r="DE5" s="79"/>
      <c r="DF5" s="79"/>
      <c r="DG5" s="79"/>
    </row>
    <row r="6" spans="1:257" s="79" customFormat="1" ht="50.1" customHeight="1" x14ac:dyDescent="0.2">
      <c r="A6" s="102" t="s">
        <v>108</v>
      </c>
      <c r="B6" s="73" t="s">
        <v>103</v>
      </c>
      <c r="C6" s="182" t="s">
        <v>388</v>
      </c>
      <c r="D6" s="73" t="s">
        <v>109</v>
      </c>
      <c r="E6" s="75" t="s">
        <v>409</v>
      </c>
      <c r="F6" s="209" t="s">
        <v>395</v>
      </c>
      <c r="G6" s="212"/>
      <c r="H6" s="101" t="s">
        <v>396</v>
      </c>
      <c r="I6" s="101" t="s">
        <v>143</v>
      </c>
      <c r="J6" s="101" t="s">
        <v>104</v>
      </c>
      <c r="K6" s="77" t="s">
        <v>397</v>
      </c>
      <c r="L6" s="103" t="s">
        <v>398</v>
      </c>
      <c r="M6" s="78" t="s">
        <v>399</v>
      </c>
      <c r="N6" s="117">
        <v>40</v>
      </c>
      <c r="O6" s="194">
        <v>12</v>
      </c>
      <c r="P6" s="188"/>
      <c r="Q6" s="188"/>
      <c r="R6" s="188"/>
      <c r="S6" s="95">
        <v>10</v>
      </c>
      <c r="T6" s="127">
        <f t="shared" si="0"/>
        <v>12</v>
      </c>
      <c r="U6" s="115">
        <f>+O6/S6</f>
        <v>1.2</v>
      </c>
      <c r="V6" s="79">
        <v>0</v>
      </c>
      <c r="W6" s="79">
        <f>-COS((Q6/Z6)*PI())</f>
        <v>-1</v>
      </c>
      <c r="X6" s="79">
        <v>0</v>
      </c>
      <c r="Y6" s="79">
        <f>SIN((Q6/Z6)*PI())</f>
        <v>0</v>
      </c>
      <c r="Z6" s="80">
        <v>1</v>
      </c>
      <c r="IW6" s="81">
        <f>AVERAGE(U5:U6)</f>
        <v>1.4339999999999999</v>
      </c>
    </row>
    <row r="7" spans="1:257" s="79" customFormat="1" ht="50.1" customHeight="1" x14ac:dyDescent="0.2">
      <c r="A7" s="175" t="s">
        <v>108</v>
      </c>
      <c r="B7" s="176" t="s">
        <v>103</v>
      </c>
      <c r="C7" s="185" t="s">
        <v>387</v>
      </c>
      <c r="D7" s="176" t="s">
        <v>109</v>
      </c>
      <c r="E7" s="75" t="s">
        <v>243</v>
      </c>
      <c r="F7" s="229" t="s">
        <v>352</v>
      </c>
      <c r="G7" s="230"/>
      <c r="H7" s="174" t="s">
        <v>354</v>
      </c>
      <c r="I7" s="174" t="s">
        <v>143</v>
      </c>
      <c r="J7" s="174" t="s">
        <v>104</v>
      </c>
      <c r="K7" s="77" t="s">
        <v>400</v>
      </c>
      <c r="L7" s="159" t="s">
        <v>401</v>
      </c>
      <c r="M7" s="78" t="s">
        <v>402</v>
      </c>
      <c r="N7" s="171">
        <v>1</v>
      </c>
      <c r="O7" s="187">
        <v>0.15</v>
      </c>
      <c r="P7" s="129"/>
      <c r="Q7" s="178"/>
      <c r="R7" s="178"/>
      <c r="S7" s="190">
        <v>0.15</v>
      </c>
      <c r="T7" s="127">
        <f t="shared" si="0"/>
        <v>0.15</v>
      </c>
      <c r="U7" s="115">
        <f>+O7/S7</f>
        <v>1</v>
      </c>
      <c r="Z7" s="80"/>
      <c r="IW7" s="81"/>
    </row>
    <row r="8" spans="1:257" s="79" customFormat="1" ht="50.1" customHeight="1" x14ac:dyDescent="0.2">
      <c r="A8" s="175" t="s">
        <v>108</v>
      </c>
      <c r="B8" s="176" t="s">
        <v>103</v>
      </c>
      <c r="C8" s="185" t="s">
        <v>387</v>
      </c>
      <c r="D8" s="176" t="s">
        <v>109</v>
      </c>
      <c r="E8" s="75" t="s">
        <v>244</v>
      </c>
      <c r="F8" s="229" t="s">
        <v>353</v>
      </c>
      <c r="G8" s="230"/>
      <c r="H8" s="174" t="s">
        <v>355</v>
      </c>
      <c r="I8" s="174" t="s">
        <v>143</v>
      </c>
      <c r="J8" s="174" t="s">
        <v>104</v>
      </c>
      <c r="K8" s="77" t="s">
        <v>382</v>
      </c>
      <c r="L8" s="159" t="s">
        <v>403</v>
      </c>
      <c r="M8" s="78" t="s">
        <v>404</v>
      </c>
      <c r="N8" s="177">
        <v>19</v>
      </c>
      <c r="O8" s="129">
        <v>0</v>
      </c>
      <c r="P8" s="129"/>
      <c r="Q8" s="129"/>
      <c r="R8" s="129"/>
      <c r="S8" s="95">
        <v>0</v>
      </c>
      <c r="T8" s="127">
        <f t="shared" si="0"/>
        <v>0</v>
      </c>
      <c r="U8" s="115">
        <v>1</v>
      </c>
      <c r="Z8" s="80"/>
      <c r="IW8" s="81"/>
    </row>
    <row r="9" spans="1:257" s="84" customFormat="1" ht="50.1" customHeight="1" x14ac:dyDescent="0.2">
      <c r="A9" s="107" t="s">
        <v>101</v>
      </c>
      <c r="B9" s="108" t="s">
        <v>103</v>
      </c>
      <c r="C9" s="182" t="s">
        <v>385</v>
      </c>
      <c r="D9" s="107" t="s">
        <v>102</v>
      </c>
      <c r="E9" s="83" t="s">
        <v>149</v>
      </c>
      <c r="F9" s="210" t="s">
        <v>336</v>
      </c>
      <c r="G9" s="210"/>
      <c r="H9" s="107" t="s">
        <v>337</v>
      </c>
      <c r="I9" s="107" t="s">
        <v>143</v>
      </c>
      <c r="J9" s="107" t="s">
        <v>104</v>
      </c>
      <c r="K9" s="77" t="s">
        <v>196</v>
      </c>
      <c r="L9" s="109" t="s">
        <v>197</v>
      </c>
      <c r="M9" s="78" t="s">
        <v>198</v>
      </c>
      <c r="N9" s="70">
        <v>1</v>
      </c>
      <c r="O9" s="70">
        <v>1</v>
      </c>
      <c r="P9" s="97"/>
      <c r="Q9" s="97"/>
      <c r="R9" s="90"/>
      <c r="S9" s="70">
        <v>1</v>
      </c>
      <c r="T9" s="186">
        <f t="shared" si="0"/>
        <v>1</v>
      </c>
      <c r="U9" s="115">
        <f>+O9/S9</f>
        <v>1</v>
      </c>
      <c r="Z9" s="85"/>
      <c r="AA9" s="79"/>
      <c r="AB9" s="79"/>
      <c r="AC9" s="79"/>
      <c r="AD9" s="79"/>
      <c r="AE9" s="79"/>
      <c r="AF9" s="79"/>
      <c r="AG9" s="79"/>
      <c r="AH9" s="79"/>
      <c r="AI9" s="79"/>
      <c r="AJ9" s="79"/>
      <c r="AK9" s="79"/>
      <c r="AL9" s="79"/>
      <c r="AM9" s="79"/>
      <c r="AN9" s="79"/>
      <c r="AO9" s="79"/>
      <c r="AP9" s="79"/>
      <c r="AQ9" s="79"/>
      <c r="AR9" s="79"/>
      <c r="AS9" s="79"/>
      <c r="AT9" s="79"/>
      <c r="AU9" s="79"/>
      <c r="AV9" s="79"/>
      <c r="AW9" s="79"/>
      <c r="AX9" s="79"/>
      <c r="AY9" s="79"/>
      <c r="AZ9" s="79"/>
      <c r="BA9" s="79"/>
      <c r="BB9" s="79"/>
      <c r="BC9" s="79"/>
      <c r="BD9" s="79"/>
      <c r="BE9" s="79"/>
      <c r="BF9" s="79"/>
      <c r="BG9" s="79"/>
      <c r="BH9" s="79"/>
      <c r="BI9" s="79"/>
      <c r="BJ9" s="79"/>
      <c r="BK9" s="79"/>
      <c r="BL9" s="79"/>
      <c r="BM9" s="79"/>
      <c r="BN9" s="79"/>
      <c r="BO9" s="79"/>
      <c r="BP9" s="79"/>
      <c r="BQ9" s="79"/>
      <c r="BR9" s="79"/>
      <c r="BS9" s="79"/>
      <c r="BT9" s="79"/>
      <c r="BU9" s="79"/>
      <c r="BV9" s="79"/>
      <c r="BW9" s="79"/>
      <c r="BX9" s="79"/>
      <c r="BY9" s="79"/>
      <c r="BZ9" s="79"/>
      <c r="CA9" s="79"/>
      <c r="CB9" s="79"/>
      <c r="CC9" s="79"/>
      <c r="CD9" s="79"/>
      <c r="CE9" s="79"/>
      <c r="CF9" s="79"/>
      <c r="CG9" s="79"/>
      <c r="CH9" s="79"/>
      <c r="CI9" s="79"/>
      <c r="CJ9" s="79"/>
      <c r="CK9" s="79"/>
      <c r="CL9" s="79"/>
      <c r="CM9" s="79"/>
      <c r="CN9" s="79"/>
      <c r="CO9" s="79"/>
      <c r="CP9" s="79"/>
      <c r="CQ9" s="79"/>
      <c r="CR9" s="79"/>
      <c r="CS9" s="79"/>
      <c r="CT9" s="79"/>
      <c r="CU9" s="79"/>
      <c r="CV9" s="79"/>
      <c r="CW9" s="79"/>
      <c r="CX9" s="79"/>
      <c r="CY9" s="79"/>
      <c r="CZ9" s="79"/>
      <c r="DA9" s="79"/>
      <c r="DB9" s="79"/>
      <c r="DC9" s="79"/>
      <c r="DD9" s="79"/>
      <c r="DE9" s="79"/>
      <c r="DF9" s="79"/>
      <c r="DG9" s="79"/>
      <c r="IW9" s="85">
        <f>AVERAGE(U9)</f>
        <v>1</v>
      </c>
    </row>
    <row r="10" spans="1:257" s="74" customFormat="1" ht="56.25" customHeight="1" x14ac:dyDescent="0.2">
      <c r="A10" s="102" t="s">
        <v>150</v>
      </c>
      <c r="B10" s="101" t="s">
        <v>163</v>
      </c>
      <c r="C10" s="185" t="s">
        <v>385</v>
      </c>
      <c r="D10" s="102" t="s">
        <v>102</v>
      </c>
      <c r="E10" s="83" t="s">
        <v>184</v>
      </c>
      <c r="F10" s="210" t="s">
        <v>238</v>
      </c>
      <c r="G10" s="210"/>
      <c r="H10" s="101" t="s">
        <v>335</v>
      </c>
      <c r="I10" s="101" t="s">
        <v>143</v>
      </c>
      <c r="J10" s="101" t="s">
        <v>104</v>
      </c>
      <c r="K10" s="77" t="s">
        <v>193</v>
      </c>
      <c r="L10" s="104" t="s">
        <v>194</v>
      </c>
      <c r="M10" s="78" t="s">
        <v>239</v>
      </c>
      <c r="N10" s="66">
        <v>1</v>
      </c>
      <c r="O10" s="96">
        <v>1</v>
      </c>
      <c r="P10" s="96"/>
      <c r="Q10" s="96"/>
      <c r="R10" s="96"/>
      <c r="S10" s="96">
        <v>1</v>
      </c>
      <c r="T10" s="186">
        <f t="shared" si="0"/>
        <v>1</v>
      </c>
      <c r="U10" s="115">
        <f t="shared" ref="U10:U11" si="1">+O10/S10</f>
        <v>1</v>
      </c>
      <c r="Z10" s="82"/>
      <c r="AA10" s="79"/>
      <c r="AB10" s="79"/>
      <c r="AC10" s="79"/>
      <c r="AD10" s="79"/>
      <c r="AE10" s="79"/>
      <c r="AF10" s="79"/>
      <c r="AG10" s="79"/>
      <c r="AH10" s="79"/>
      <c r="AI10" s="79"/>
      <c r="AJ10" s="79"/>
      <c r="AK10" s="79"/>
      <c r="AL10" s="79"/>
      <c r="AM10" s="79"/>
      <c r="AN10" s="79"/>
      <c r="AO10" s="79"/>
      <c r="AP10" s="79"/>
      <c r="AQ10" s="79"/>
      <c r="AR10" s="79"/>
      <c r="AS10" s="79"/>
      <c r="AT10" s="79"/>
      <c r="AU10" s="79"/>
      <c r="AV10" s="79"/>
      <c r="AW10" s="79"/>
      <c r="AX10" s="79"/>
      <c r="AY10" s="79"/>
      <c r="AZ10" s="79"/>
      <c r="BA10" s="79"/>
      <c r="BB10" s="79"/>
      <c r="BC10" s="79"/>
      <c r="BD10" s="79"/>
      <c r="BE10" s="79"/>
      <c r="BF10" s="79"/>
      <c r="BG10" s="79"/>
      <c r="BH10" s="79"/>
      <c r="BI10" s="79"/>
      <c r="BJ10" s="79"/>
      <c r="BK10" s="79"/>
      <c r="BL10" s="79"/>
      <c r="BM10" s="79"/>
      <c r="BN10" s="79"/>
      <c r="BO10" s="79"/>
      <c r="BP10" s="79"/>
      <c r="BQ10" s="79"/>
      <c r="BR10" s="79"/>
      <c r="BS10" s="79"/>
      <c r="BT10" s="79"/>
      <c r="BU10" s="79"/>
      <c r="BV10" s="79"/>
      <c r="BW10" s="79"/>
      <c r="BX10" s="79"/>
      <c r="BY10" s="79"/>
      <c r="BZ10" s="79"/>
      <c r="CA10" s="79"/>
      <c r="CB10" s="79"/>
      <c r="CC10" s="79"/>
      <c r="CD10" s="79"/>
      <c r="CE10" s="79"/>
      <c r="CF10" s="79"/>
      <c r="CG10" s="79"/>
      <c r="CH10" s="79"/>
      <c r="CI10" s="79"/>
      <c r="CJ10" s="79"/>
      <c r="CK10" s="79"/>
      <c r="CL10" s="79"/>
      <c r="CM10" s="79"/>
      <c r="CN10" s="79"/>
      <c r="CO10" s="79"/>
      <c r="CP10" s="79"/>
      <c r="CQ10" s="79"/>
      <c r="CR10" s="79"/>
      <c r="CS10" s="79"/>
      <c r="CT10" s="79"/>
      <c r="CU10" s="79"/>
      <c r="CV10" s="79"/>
      <c r="CW10" s="79"/>
      <c r="CX10" s="79"/>
      <c r="CY10" s="79"/>
      <c r="CZ10" s="79"/>
      <c r="DA10" s="79"/>
      <c r="DB10" s="79"/>
      <c r="DC10" s="79"/>
      <c r="DD10" s="79"/>
      <c r="DE10" s="79"/>
      <c r="DF10" s="79"/>
      <c r="DG10" s="79"/>
    </row>
    <row r="11" spans="1:257" s="74" customFormat="1" ht="50.1" customHeight="1" x14ac:dyDescent="0.2">
      <c r="A11" s="102" t="s">
        <v>150</v>
      </c>
      <c r="B11" s="101" t="s">
        <v>163</v>
      </c>
      <c r="C11" s="185" t="s">
        <v>385</v>
      </c>
      <c r="D11" s="102" t="s">
        <v>102</v>
      </c>
      <c r="E11" s="83" t="s">
        <v>185</v>
      </c>
      <c r="F11" s="210" t="s">
        <v>240</v>
      </c>
      <c r="G11" s="211"/>
      <c r="H11" s="101" t="s">
        <v>187</v>
      </c>
      <c r="I11" s="101" t="s">
        <v>142</v>
      </c>
      <c r="J11" s="101" t="s">
        <v>104</v>
      </c>
      <c r="K11" s="77" t="s">
        <v>138</v>
      </c>
      <c r="L11" s="104" t="s">
        <v>241</v>
      </c>
      <c r="M11" s="78" t="s">
        <v>195</v>
      </c>
      <c r="N11" s="66">
        <v>1</v>
      </c>
      <c r="O11" s="96">
        <v>1</v>
      </c>
      <c r="P11" s="96"/>
      <c r="Q11" s="96"/>
      <c r="R11" s="96"/>
      <c r="S11" s="96">
        <v>1</v>
      </c>
      <c r="T11" s="186">
        <f t="shared" si="0"/>
        <v>1</v>
      </c>
      <c r="U11" s="115">
        <f t="shared" si="1"/>
        <v>1</v>
      </c>
      <c r="W11" s="74">
        <f t="shared" ref="W11:W12" si="2">-COS((Q11/Z11)*PI())</f>
        <v>-1</v>
      </c>
      <c r="X11" s="74">
        <v>0</v>
      </c>
      <c r="Y11" s="74">
        <f t="shared" ref="Y11:Y12" si="3">SIN((Q11/Z11)*PI())</f>
        <v>0</v>
      </c>
      <c r="Z11" s="82">
        <v>1</v>
      </c>
      <c r="AA11" s="79"/>
      <c r="AB11" s="79"/>
      <c r="AC11" s="79"/>
      <c r="AD11" s="79"/>
      <c r="AE11" s="79"/>
      <c r="AF11" s="79"/>
      <c r="AG11" s="79"/>
      <c r="AH11" s="79"/>
      <c r="AI11" s="79"/>
      <c r="AJ11" s="79"/>
      <c r="AK11" s="79"/>
      <c r="AL11" s="79"/>
      <c r="AM11" s="79"/>
      <c r="AN11" s="79"/>
      <c r="AO11" s="79"/>
      <c r="AP11" s="79"/>
      <c r="AQ11" s="79"/>
      <c r="AR11" s="79"/>
      <c r="AS11" s="79"/>
      <c r="AT11" s="79"/>
      <c r="AU11" s="79"/>
      <c r="AV11" s="79"/>
      <c r="AW11" s="79"/>
      <c r="AX11" s="79"/>
      <c r="AY11" s="79"/>
      <c r="AZ11" s="79"/>
      <c r="BA11" s="79"/>
      <c r="BB11" s="79"/>
      <c r="BC11" s="79"/>
      <c r="BD11" s="79"/>
      <c r="BE11" s="79"/>
      <c r="BF11" s="79"/>
      <c r="BG11" s="79"/>
      <c r="BH11" s="79"/>
      <c r="BI11" s="79"/>
      <c r="BJ11" s="79"/>
      <c r="BK11" s="79"/>
      <c r="BL11" s="79"/>
      <c r="BM11" s="79"/>
      <c r="BN11" s="79"/>
      <c r="BO11" s="79"/>
      <c r="BP11" s="79"/>
      <c r="BQ11" s="79"/>
      <c r="BR11" s="79"/>
      <c r="BS11" s="79"/>
      <c r="BT11" s="79"/>
      <c r="BU11" s="79"/>
      <c r="BV11" s="79"/>
      <c r="BW11" s="79"/>
      <c r="BX11" s="79"/>
      <c r="BY11" s="79"/>
      <c r="BZ11" s="79"/>
      <c r="CA11" s="79"/>
      <c r="CB11" s="79"/>
      <c r="CC11" s="79"/>
      <c r="CD11" s="79"/>
      <c r="CE11" s="79"/>
      <c r="CF11" s="79"/>
      <c r="CG11" s="79"/>
      <c r="CH11" s="79"/>
      <c r="CI11" s="79"/>
      <c r="CJ11" s="79"/>
      <c r="CK11" s="79"/>
      <c r="CL11" s="79"/>
      <c r="CM11" s="79"/>
      <c r="CN11" s="79"/>
      <c r="CO11" s="79"/>
      <c r="CP11" s="79"/>
      <c r="CQ11" s="79"/>
      <c r="CR11" s="79"/>
      <c r="CS11" s="79"/>
      <c r="CT11" s="79"/>
      <c r="CU11" s="79"/>
      <c r="CV11" s="79"/>
      <c r="CW11" s="79"/>
      <c r="CX11" s="79"/>
      <c r="CY11" s="79"/>
      <c r="CZ11" s="79"/>
      <c r="DA11" s="79"/>
      <c r="DB11" s="79"/>
      <c r="DC11" s="79"/>
      <c r="DD11" s="79"/>
      <c r="DE11" s="79"/>
      <c r="DF11" s="79"/>
      <c r="DG11" s="79"/>
    </row>
    <row r="12" spans="1:257" s="84" customFormat="1" ht="50.1" customHeight="1" x14ac:dyDescent="0.2">
      <c r="A12" s="102" t="s">
        <v>150</v>
      </c>
      <c r="B12" s="101" t="s">
        <v>163</v>
      </c>
      <c r="C12" s="182" t="s">
        <v>385</v>
      </c>
      <c r="D12" s="102" t="s">
        <v>102</v>
      </c>
      <c r="E12" s="83" t="s">
        <v>186</v>
      </c>
      <c r="F12" s="210" t="s">
        <v>264</v>
      </c>
      <c r="G12" s="211"/>
      <c r="H12" s="101" t="s">
        <v>338</v>
      </c>
      <c r="I12" s="101" t="s">
        <v>143</v>
      </c>
      <c r="J12" s="101" t="s">
        <v>104</v>
      </c>
      <c r="K12" s="77" t="s">
        <v>138</v>
      </c>
      <c r="L12" s="104" t="s">
        <v>371</v>
      </c>
      <c r="M12" s="78" t="s">
        <v>220</v>
      </c>
      <c r="N12" s="70">
        <v>1</v>
      </c>
      <c r="O12" s="172">
        <v>0.18</v>
      </c>
      <c r="P12" s="110"/>
      <c r="Q12" s="172"/>
      <c r="R12" s="172"/>
      <c r="S12" s="110">
        <v>0.1371</v>
      </c>
      <c r="T12" s="186">
        <f t="shared" si="0"/>
        <v>0.18</v>
      </c>
      <c r="U12" s="115">
        <f>+O12/S12</f>
        <v>1.3129102844638949</v>
      </c>
      <c r="V12" s="84">
        <v>0</v>
      </c>
      <c r="W12" s="84">
        <f t="shared" si="2"/>
        <v>-1</v>
      </c>
      <c r="X12" s="84">
        <v>0</v>
      </c>
      <c r="Y12" s="84">
        <f t="shared" si="3"/>
        <v>0</v>
      </c>
      <c r="Z12" s="85">
        <v>0.9</v>
      </c>
      <c r="AA12" s="79"/>
      <c r="AB12" s="79"/>
      <c r="AC12" s="79"/>
      <c r="AD12" s="79"/>
      <c r="AE12" s="79"/>
      <c r="AF12" s="79"/>
      <c r="AG12" s="79"/>
      <c r="AH12" s="79"/>
      <c r="AI12" s="79"/>
      <c r="AJ12" s="79"/>
      <c r="AK12" s="79"/>
      <c r="AL12" s="79"/>
      <c r="AM12" s="79"/>
      <c r="AN12" s="79"/>
      <c r="AO12" s="79"/>
      <c r="AP12" s="79"/>
      <c r="AQ12" s="79"/>
      <c r="AR12" s="79"/>
      <c r="AS12" s="79"/>
      <c r="AT12" s="79"/>
      <c r="AU12" s="79"/>
      <c r="AV12" s="79"/>
      <c r="AW12" s="79"/>
      <c r="AX12" s="79"/>
      <c r="AY12" s="79"/>
      <c r="AZ12" s="79"/>
      <c r="BA12" s="79"/>
      <c r="BB12" s="79"/>
      <c r="BC12" s="79"/>
      <c r="BD12" s="79"/>
      <c r="BE12" s="79"/>
      <c r="BF12" s="79"/>
      <c r="BG12" s="79"/>
      <c r="BH12" s="79"/>
      <c r="BI12" s="79"/>
      <c r="BJ12" s="79"/>
      <c r="BK12" s="79"/>
      <c r="BL12" s="79"/>
      <c r="BM12" s="79"/>
      <c r="BN12" s="79"/>
      <c r="BO12" s="79"/>
      <c r="BP12" s="79"/>
      <c r="BQ12" s="79"/>
      <c r="BR12" s="79"/>
      <c r="BS12" s="79"/>
      <c r="BT12" s="79"/>
      <c r="BU12" s="79"/>
      <c r="BV12" s="79"/>
      <c r="BW12" s="79"/>
      <c r="BX12" s="79"/>
      <c r="BY12" s="79"/>
      <c r="BZ12" s="79"/>
      <c r="CA12" s="79"/>
      <c r="CB12" s="79"/>
      <c r="CC12" s="79"/>
      <c r="CD12" s="79"/>
      <c r="CE12" s="79"/>
      <c r="CF12" s="79"/>
      <c r="CG12" s="79"/>
      <c r="CH12" s="79"/>
      <c r="CI12" s="79"/>
      <c r="CJ12" s="79"/>
      <c r="CK12" s="79"/>
      <c r="CL12" s="79"/>
      <c r="CM12" s="79"/>
      <c r="CN12" s="79"/>
      <c r="CO12" s="79"/>
      <c r="CP12" s="79"/>
      <c r="CQ12" s="79"/>
      <c r="CR12" s="79"/>
      <c r="CS12" s="79"/>
      <c r="CT12" s="79"/>
      <c r="CU12" s="79"/>
      <c r="CV12" s="79"/>
      <c r="CW12" s="79"/>
      <c r="CX12" s="79"/>
      <c r="CY12" s="79"/>
      <c r="CZ12" s="79"/>
      <c r="DA12" s="79"/>
      <c r="DB12" s="79"/>
      <c r="DC12" s="79"/>
      <c r="DD12" s="79"/>
      <c r="DE12" s="79"/>
      <c r="DF12" s="79"/>
      <c r="DG12" s="79"/>
      <c r="IW12" s="85">
        <f>AVERAGE(U6:U12)</f>
        <v>1.0732728977805563</v>
      </c>
    </row>
    <row r="13" spans="1:257" s="74" customFormat="1" ht="50.1" customHeight="1" x14ac:dyDescent="0.2">
      <c r="A13" s="174" t="s">
        <v>161</v>
      </c>
      <c r="B13" s="175" t="s">
        <v>117</v>
      </c>
      <c r="C13" s="185" t="s">
        <v>385</v>
      </c>
      <c r="D13" s="175" t="s">
        <v>109</v>
      </c>
      <c r="E13" s="83" t="s">
        <v>405</v>
      </c>
      <c r="F13" s="209" t="s">
        <v>346</v>
      </c>
      <c r="G13" s="212"/>
      <c r="H13" s="174" t="s">
        <v>360</v>
      </c>
      <c r="I13" s="174" t="s">
        <v>143</v>
      </c>
      <c r="J13" s="174" t="s">
        <v>104</v>
      </c>
      <c r="K13" s="77" t="s">
        <v>374</v>
      </c>
      <c r="L13" s="159" t="s">
        <v>372</v>
      </c>
      <c r="M13" s="78" t="s">
        <v>373</v>
      </c>
      <c r="N13" s="165">
        <v>5</v>
      </c>
      <c r="O13" s="130">
        <v>1</v>
      </c>
      <c r="P13" s="130"/>
      <c r="Q13" s="131"/>
      <c r="R13" s="130"/>
      <c r="S13" s="130">
        <v>1</v>
      </c>
      <c r="T13" s="127">
        <f t="shared" si="0"/>
        <v>1</v>
      </c>
      <c r="U13" s="115">
        <f>+O13/S13</f>
        <v>1</v>
      </c>
      <c r="Z13" s="82"/>
      <c r="AA13" s="79"/>
      <c r="AB13" s="79"/>
      <c r="AC13" s="79"/>
      <c r="AD13" s="79"/>
      <c r="AE13" s="79"/>
      <c r="AF13" s="79"/>
      <c r="AG13" s="79"/>
      <c r="AH13" s="79"/>
      <c r="AI13" s="79"/>
      <c r="AJ13" s="79"/>
      <c r="AK13" s="79"/>
      <c r="AL13" s="79"/>
      <c r="AM13" s="79"/>
      <c r="AN13" s="79"/>
      <c r="AO13" s="79"/>
      <c r="AP13" s="79"/>
      <c r="AQ13" s="79"/>
      <c r="AR13" s="79"/>
      <c r="AS13" s="79"/>
      <c r="AT13" s="79"/>
      <c r="AU13" s="79"/>
      <c r="AV13" s="79"/>
      <c r="AW13" s="79"/>
      <c r="AX13" s="79"/>
      <c r="AY13" s="79"/>
      <c r="AZ13" s="79"/>
      <c r="BA13" s="79"/>
      <c r="BB13" s="79"/>
      <c r="BC13" s="79"/>
      <c r="BD13" s="79"/>
      <c r="BE13" s="79"/>
      <c r="BF13" s="79"/>
      <c r="BG13" s="79"/>
      <c r="BH13" s="79"/>
      <c r="BI13" s="79"/>
      <c r="BJ13" s="79"/>
      <c r="BK13" s="79"/>
      <c r="BL13" s="79"/>
      <c r="BM13" s="79"/>
      <c r="BN13" s="79"/>
      <c r="BO13" s="79"/>
      <c r="BP13" s="79"/>
      <c r="BQ13" s="79"/>
      <c r="BR13" s="79"/>
      <c r="BS13" s="79"/>
      <c r="BT13" s="79"/>
      <c r="BU13" s="79"/>
      <c r="BV13" s="79"/>
      <c r="BW13" s="79"/>
      <c r="BX13" s="79"/>
      <c r="BY13" s="79"/>
      <c r="BZ13" s="79"/>
      <c r="CA13" s="79"/>
      <c r="CB13" s="79"/>
      <c r="CC13" s="79"/>
      <c r="CD13" s="79"/>
      <c r="CE13" s="79"/>
      <c r="CF13" s="79"/>
      <c r="CG13" s="79"/>
      <c r="CH13" s="79"/>
      <c r="CI13" s="79"/>
      <c r="CJ13" s="79"/>
      <c r="CK13" s="79"/>
      <c r="CL13" s="79"/>
      <c r="CM13" s="79"/>
      <c r="CN13" s="79"/>
      <c r="CO13" s="79"/>
      <c r="CP13" s="79"/>
      <c r="CQ13" s="79"/>
      <c r="CR13" s="79"/>
      <c r="CS13" s="79"/>
      <c r="CT13" s="79"/>
      <c r="CU13" s="79"/>
      <c r="CV13" s="79"/>
      <c r="CW13" s="79"/>
      <c r="CX13" s="79"/>
      <c r="CY13" s="79"/>
      <c r="CZ13" s="79"/>
      <c r="DA13" s="79"/>
      <c r="DB13" s="79"/>
      <c r="DC13" s="79"/>
      <c r="DD13" s="79"/>
      <c r="DE13" s="79"/>
      <c r="DF13" s="79"/>
      <c r="DG13" s="79"/>
    </row>
    <row r="14" spans="1:257" s="74" customFormat="1" ht="50.1" customHeight="1" x14ac:dyDescent="0.2">
      <c r="A14" s="174" t="s">
        <v>161</v>
      </c>
      <c r="B14" s="175" t="s">
        <v>117</v>
      </c>
      <c r="C14" s="185" t="s">
        <v>385</v>
      </c>
      <c r="D14" s="175" t="s">
        <v>109</v>
      </c>
      <c r="E14" s="83" t="s">
        <v>406</v>
      </c>
      <c r="F14" s="209" t="s">
        <v>347</v>
      </c>
      <c r="G14" s="212"/>
      <c r="H14" s="174" t="s">
        <v>361</v>
      </c>
      <c r="I14" s="174" t="s">
        <v>143</v>
      </c>
      <c r="J14" s="174" t="s">
        <v>104</v>
      </c>
      <c r="K14" s="77" t="s">
        <v>242</v>
      </c>
      <c r="L14" s="159" t="s">
        <v>367</v>
      </c>
      <c r="M14" s="78" t="s">
        <v>366</v>
      </c>
      <c r="N14" s="165">
        <v>2</v>
      </c>
      <c r="O14" s="130">
        <v>0.3</v>
      </c>
      <c r="P14" s="130"/>
      <c r="Q14" s="130"/>
      <c r="R14" s="130"/>
      <c r="S14" s="130">
        <v>0.3</v>
      </c>
      <c r="T14" s="127">
        <f t="shared" si="0"/>
        <v>0.3</v>
      </c>
      <c r="U14" s="115">
        <f>+O14/S14</f>
        <v>1</v>
      </c>
      <c r="Z14" s="82"/>
      <c r="AA14" s="79"/>
      <c r="AB14" s="79"/>
      <c r="AC14" s="79"/>
      <c r="AD14" s="79"/>
      <c r="AE14" s="79"/>
      <c r="AF14" s="79"/>
      <c r="AG14" s="79"/>
      <c r="AH14" s="79"/>
      <c r="AI14" s="79"/>
      <c r="AJ14" s="79"/>
      <c r="AK14" s="79"/>
      <c r="AL14" s="79"/>
      <c r="AM14" s="79"/>
      <c r="AN14" s="79"/>
      <c r="AO14" s="79"/>
      <c r="AP14" s="79"/>
      <c r="AQ14" s="79"/>
      <c r="AR14" s="79"/>
      <c r="AS14" s="79"/>
      <c r="AT14" s="79"/>
      <c r="AU14" s="79"/>
      <c r="AV14" s="79"/>
      <c r="AW14" s="79"/>
      <c r="AX14" s="79"/>
      <c r="AY14" s="79"/>
      <c r="AZ14" s="79"/>
      <c r="BA14" s="79"/>
      <c r="BB14" s="79"/>
      <c r="BC14" s="79"/>
      <c r="BD14" s="79"/>
      <c r="BE14" s="79"/>
      <c r="BF14" s="79"/>
      <c r="BG14" s="79"/>
      <c r="BH14" s="79"/>
      <c r="BI14" s="79"/>
      <c r="BJ14" s="79"/>
      <c r="BK14" s="79"/>
      <c r="BL14" s="79"/>
      <c r="BM14" s="79"/>
      <c r="BN14" s="79"/>
      <c r="BO14" s="79"/>
      <c r="BP14" s="79"/>
      <c r="BQ14" s="79"/>
      <c r="BR14" s="79"/>
      <c r="BS14" s="79"/>
      <c r="BT14" s="79"/>
      <c r="BU14" s="79"/>
      <c r="BV14" s="79"/>
      <c r="BW14" s="79"/>
      <c r="BX14" s="79"/>
      <c r="BY14" s="79"/>
      <c r="BZ14" s="79"/>
      <c r="CA14" s="79"/>
      <c r="CB14" s="79"/>
      <c r="CC14" s="79"/>
      <c r="CD14" s="79"/>
      <c r="CE14" s="79"/>
      <c r="CF14" s="79"/>
      <c r="CG14" s="79"/>
      <c r="CH14" s="79"/>
      <c r="CI14" s="79"/>
      <c r="CJ14" s="79"/>
      <c r="CK14" s="79"/>
      <c r="CL14" s="79"/>
      <c r="CM14" s="79"/>
      <c r="CN14" s="79"/>
      <c r="CO14" s="79"/>
      <c r="CP14" s="79"/>
      <c r="CQ14" s="79"/>
      <c r="CR14" s="79"/>
      <c r="CS14" s="79"/>
      <c r="CT14" s="79"/>
      <c r="CU14" s="79"/>
      <c r="CV14" s="79"/>
      <c r="CW14" s="79"/>
      <c r="CX14" s="79"/>
      <c r="CY14" s="79"/>
      <c r="CZ14" s="79"/>
      <c r="DA14" s="79"/>
      <c r="DB14" s="79"/>
      <c r="DC14" s="79"/>
      <c r="DD14" s="79"/>
      <c r="DE14" s="79"/>
      <c r="DF14" s="79"/>
      <c r="DG14" s="79"/>
    </row>
    <row r="15" spans="1:257" s="74" customFormat="1" ht="50.1" customHeight="1" x14ac:dyDescent="0.2">
      <c r="A15" s="174" t="s">
        <v>161</v>
      </c>
      <c r="B15" s="175" t="s">
        <v>117</v>
      </c>
      <c r="C15" s="185" t="s">
        <v>387</v>
      </c>
      <c r="D15" s="175" t="s">
        <v>109</v>
      </c>
      <c r="E15" s="83" t="s">
        <v>407</v>
      </c>
      <c r="F15" s="209" t="s">
        <v>348</v>
      </c>
      <c r="G15" s="212"/>
      <c r="H15" s="174" t="s">
        <v>362</v>
      </c>
      <c r="I15" s="174" t="s">
        <v>143</v>
      </c>
      <c r="J15" s="174" t="s">
        <v>104</v>
      </c>
      <c r="K15" s="77" t="s">
        <v>375</v>
      </c>
      <c r="L15" s="159" t="s">
        <v>376</v>
      </c>
      <c r="M15" s="78" t="s">
        <v>366</v>
      </c>
      <c r="N15" s="165">
        <v>1</v>
      </c>
      <c r="O15" s="130">
        <v>0.15</v>
      </c>
      <c r="P15" s="130"/>
      <c r="Q15" s="130"/>
      <c r="R15" s="130"/>
      <c r="S15" s="180">
        <v>0.15</v>
      </c>
      <c r="T15" s="127">
        <f t="shared" si="0"/>
        <v>0.15</v>
      </c>
      <c r="U15" s="115">
        <f>+O15/S15</f>
        <v>1</v>
      </c>
      <c r="Z15" s="82"/>
      <c r="AA15" s="79"/>
      <c r="AB15" s="79"/>
      <c r="AC15" s="79"/>
      <c r="AD15" s="79"/>
      <c r="AE15" s="79"/>
      <c r="AF15" s="79"/>
      <c r="AG15" s="79"/>
      <c r="AH15" s="79"/>
      <c r="AI15" s="79"/>
      <c r="AJ15" s="79"/>
      <c r="AK15" s="79"/>
      <c r="AL15" s="79"/>
      <c r="AM15" s="79"/>
      <c r="AN15" s="79"/>
      <c r="AO15" s="79"/>
      <c r="AP15" s="79"/>
      <c r="AQ15" s="79"/>
      <c r="AR15" s="79"/>
      <c r="AS15" s="79"/>
      <c r="AT15" s="79"/>
      <c r="AU15" s="79"/>
      <c r="AV15" s="79"/>
      <c r="AW15" s="79"/>
      <c r="AX15" s="79"/>
      <c r="AY15" s="79"/>
      <c r="AZ15" s="79"/>
      <c r="BA15" s="79"/>
      <c r="BB15" s="79"/>
      <c r="BC15" s="79"/>
      <c r="BD15" s="79"/>
      <c r="BE15" s="79"/>
      <c r="BF15" s="79"/>
      <c r="BG15" s="79"/>
      <c r="BH15" s="79"/>
      <c r="BI15" s="79"/>
      <c r="BJ15" s="79"/>
      <c r="BK15" s="79"/>
      <c r="BL15" s="79"/>
      <c r="BM15" s="79"/>
      <c r="BN15" s="79"/>
      <c r="BO15" s="79"/>
      <c r="BP15" s="79"/>
      <c r="BQ15" s="79"/>
      <c r="BR15" s="79"/>
      <c r="BS15" s="79"/>
      <c r="BT15" s="79"/>
      <c r="BU15" s="79"/>
      <c r="BV15" s="79"/>
      <c r="BW15" s="79"/>
      <c r="BX15" s="79"/>
      <c r="BY15" s="79"/>
      <c r="BZ15" s="79"/>
      <c r="CA15" s="79"/>
      <c r="CB15" s="79"/>
      <c r="CC15" s="79"/>
      <c r="CD15" s="79"/>
      <c r="CE15" s="79"/>
      <c r="CF15" s="79"/>
      <c r="CG15" s="79"/>
      <c r="CH15" s="79"/>
      <c r="CI15" s="79"/>
      <c r="CJ15" s="79"/>
      <c r="CK15" s="79"/>
      <c r="CL15" s="79"/>
      <c r="CM15" s="79"/>
      <c r="CN15" s="79"/>
      <c r="CO15" s="79"/>
      <c r="CP15" s="79"/>
      <c r="CQ15" s="79"/>
      <c r="CR15" s="79"/>
      <c r="CS15" s="79"/>
      <c r="CT15" s="79"/>
      <c r="CU15" s="79"/>
      <c r="CV15" s="79"/>
      <c r="CW15" s="79"/>
      <c r="CX15" s="79"/>
      <c r="CY15" s="79"/>
      <c r="CZ15" s="79"/>
      <c r="DA15" s="79"/>
      <c r="DB15" s="79"/>
      <c r="DC15" s="79"/>
      <c r="DD15" s="79"/>
      <c r="DE15" s="79"/>
      <c r="DF15" s="79"/>
      <c r="DG15" s="79"/>
    </row>
    <row r="16" spans="1:257" s="74" customFormat="1" ht="50.1" customHeight="1" x14ac:dyDescent="0.2">
      <c r="A16" s="174" t="s">
        <v>161</v>
      </c>
      <c r="B16" s="175" t="s">
        <v>117</v>
      </c>
      <c r="C16" s="185" t="s">
        <v>387</v>
      </c>
      <c r="D16" s="175" t="s">
        <v>109</v>
      </c>
      <c r="E16" s="83" t="s">
        <v>408</v>
      </c>
      <c r="F16" s="209" t="s">
        <v>349</v>
      </c>
      <c r="G16" s="212"/>
      <c r="H16" s="174" t="s">
        <v>363</v>
      </c>
      <c r="I16" s="174" t="s">
        <v>143</v>
      </c>
      <c r="J16" s="174" t="s">
        <v>104</v>
      </c>
      <c r="K16" s="77" t="s">
        <v>368</v>
      </c>
      <c r="L16" s="159" t="s">
        <v>357</v>
      </c>
      <c r="M16" s="78" t="s">
        <v>356</v>
      </c>
      <c r="N16" s="165">
        <v>1</v>
      </c>
      <c r="O16" s="130">
        <v>0.15</v>
      </c>
      <c r="P16" s="130"/>
      <c r="Q16" s="130"/>
      <c r="R16" s="130"/>
      <c r="S16" s="130">
        <v>0.15</v>
      </c>
      <c r="T16" s="127">
        <f t="shared" si="0"/>
        <v>0.15</v>
      </c>
      <c r="U16" s="115">
        <f t="shared" ref="U16:U17" si="4">+O16/S16</f>
        <v>1</v>
      </c>
      <c r="Z16" s="82"/>
      <c r="AA16" s="79"/>
      <c r="AB16" s="79"/>
      <c r="AC16" s="79"/>
      <c r="AD16" s="79"/>
      <c r="AE16" s="79"/>
      <c r="AF16" s="79"/>
      <c r="AG16" s="79"/>
      <c r="AH16" s="79"/>
      <c r="AI16" s="79"/>
      <c r="AJ16" s="79"/>
      <c r="AK16" s="79"/>
      <c r="AL16" s="79"/>
      <c r="AM16" s="79"/>
      <c r="AN16" s="79"/>
      <c r="AO16" s="79"/>
      <c r="AP16" s="79"/>
      <c r="AQ16" s="79"/>
      <c r="AR16" s="79"/>
      <c r="AS16" s="79"/>
      <c r="AT16" s="79"/>
      <c r="AU16" s="79"/>
      <c r="AV16" s="79"/>
      <c r="AW16" s="79"/>
      <c r="AX16" s="79"/>
      <c r="AY16" s="79"/>
      <c r="AZ16" s="79"/>
      <c r="BA16" s="79"/>
      <c r="BB16" s="79"/>
      <c r="BC16" s="79"/>
      <c r="BD16" s="79"/>
      <c r="BE16" s="79"/>
      <c r="BF16" s="79"/>
      <c r="BG16" s="79"/>
      <c r="BH16" s="79"/>
      <c r="BI16" s="79"/>
      <c r="BJ16" s="79"/>
      <c r="BK16" s="79"/>
      <c r="BL16" s="79"/>
      <c r="BM16" s="79"/>
      <c r="BN16" s="79"/>
      <c r="BO16" s="79"/>
      <c r="BP16" s="79"/>
      <c r="BQ16" s="79"/>
      <c r="BR16" s="79"/>
      <c r="BS16" s="79"/>
      <c r="BT16" s="79"/>
      <c r="BU16" s="79"/>
      <c r="BV16" s="79"/>
      <c r="BW16" s="79"/>
      <c r="BX16" s="79"/>
      <c r="BY16" s="79"/>
      <c r="BZ16" s="79"/>
      <c r="CA16" s="79"/>
      <c r="CB16" s="79"/>
      <c r="CC16" s="79"/>
      <c r="CD16" s="79"/>
      <c r="CE16" s="79"/>
      <c r="CF16" s="79"/>
      <c r="CG16" s="79"/>
      <c r="CH16" s="79"/>
      <c r="CI16" s="79"/>
      <c r="CJ16" s="79"/>
      <c r="CK16" s="79"/>
      <c r="CL16" s="79"/>
      <c r="CM16" s="79"/>
      <c r="CN16" s="79"/>
      <c r="CO16" s="79"/>
      <c r="CP16" s="79"/>
      <c r="CQ16" s="79"/>
      <c r="CR16" s="79"/>
      <c r="CS16" s="79"/>
      <c r="CT16" s="79"/>
      <c r="CU16" s="79"/>
      <c r="CV16" s="79"/>
      <c r="CW16" s="79"/>
      <c r="CX16" s="79"/>
      <c r="CY16" s="79"/>
      <c r="CZ16" s="79"/>
      <c r="DA16" s="79"/>
      <c r="DB16" s="79"/>
      <c r="DC16" s="79"/>
      <c r="DD16" s="79"/>
      <c r="DE16" s="79"/>
      <c r="DF16" s="79"/>
      <c r="DG16" s="79"/>
    </row>
    <row r="17" spans="1:257" s="74" customFormat="1" ht="50.1" customHeight="1" x14ac:dyDescent="0.2">
      <c r="A17" s="174" t="s">
        <v>161</v>
      </c>
      <c r="B17" s="175" t="s">
        <v>117</v>
      </c>
      <c r="C17" s="185" t="s">
        <v>387</v>
      </c>
      <c r="D17" s="175" t="s">
        <v>109</v>
      </c>
      <c r="E17" s="83" t="s">
        <v>358</v>
      </c>
      <c r="F17" s="209" t="s">
        <v>350</v>
      </c>
      <c r="G17" s="212"/>
      <c r="H17" s="174" t="s">
        <v>364</v>
      </c>
      <c r="I17" s="174" t="s">
        <v>143</v>
      </c>
      <c r="J17" s="174" t="s">
        <v>104</v>
      </c>
      <c r="K17" s="77" t="s">
        <v>378</v>
      </c>
      <c r="L17" s="159" t="s">
        <v>377</v>
      </c>
      <c r="M17" s="78" t="s">
        <v>342</v>
      </c>
      <c r="N17" s="165">
        <v>1</v>
      </c>
      <c r="O17" s="130">
        <v>0.15</v>
      </c>
      <c r="P17" s="130"/>
      <c r="Q17" s="130"/>
      <c r="R17" s="130"/>
      <c r="S17" s="130">
        <v>0.15</v>
      </c>
      <c r="T17" s="127">
        <f t="shared" si="0"/>
        <v>0.15</v>
      </c>
      <c r="U17" s="115">
        <f t="shared" si="4"/>
        <v>1</v>
      </c>
      <c r="Z17" s="82"/>
      <c r="AA17" s="79"/>
      <c r="AB17" s="79"/>
      <c r="AC17" s="79"/>
      <c r="AD17" s="79"/>
      <c r="AE17" s="79"/>
      <c r="AF17" s="79"/>
      <c r="AG17" s="79"/>
      <c r="AH17" s="79"/>
      <c r="AI17" s="79"/>
      <c r="AJ17" s="79"/>
      <c r="AK17" s="79"/>
      <c r="AL17" s="79"/>
      <c r="AM17" s="79"/>
      <c r="AN17" s="79"/>
      <c r="AO17" s="79"/>
      <c r="AP17" s="79"/>
      <c r="AQ17" s="79"/>
      <c r="AR17" s="79"/>
      <c r="AS17" s="79"/>
      <c r="AT17" s="79"/>
      <c r="AU17" s="79"/>
      <c r="AV17" s="79"/>
      <c r="AW17" s="79"/>
      <c r="AX17" s="79"/>
      <c r="AY17" s="79"/>
      <c r="AZ17" s="79"/>
      <c r="BA17" s="79"/>
      <c r="BB17" s="79"/>
      <c r="BC17" s="79"/>
      <c r="BD17" s="79"/>
      <c r="BE17" s="79"/>
      <c r="BF17" s="79"/>
      <c r="BG17" s="79"/>
      <c r="BH17" s="79"/>
      <c r="BI17" s="79"/>
      <c r="BJ17" s="79"/>
      <c r="BK17" s="79"/>
      <c r="BL17" s="79"/>
      <c r="BM17" s="79"/>
      <c r="BN17" s="79"/>
      <c r="BO17" s="79"/>
      <c r="BP17" s="79"/>
      <c r="BQ17" s="79"/>
      <c r="BR17" s="79"/>
      <c r="BS17" s="79"/>
      <c r="BT17" s="79"/>
      <c r="BU17" s="79"/>
      <c r="BV17" s="79"/>
      <c r="BW17" s="79"/>
      <c r="BX17" s="79"/>
      <c r="BY17" s="79"/>
      <c r="BZ17" s="79"/>
      <c r="CA17" s="79"/>
      <c r="CB17" s="79"/>
      <c r="CC17" s="79"/>
      <c r="CD17" s="79"/>
      <c r="CE17" s="79"/>
      <c r="CF17" s="79"/>
      <c r="CG17" s="79"/>
      <c r="CH17" s="79"/>
      <c r="CI17" s="79"/>
      <c r="CJ17" s="79"/>
      <c r="CK17" s="79"/>
      <c r="CL17" s="79"/>
      <c r="CM17" s="79"/>
      <c r="CN17" s="79"/>
      <c r="CO17" s="79"/>
      <c r="CP17" s="79"/>
      <c r="CQ17" s="79"/>
      <c r="CR17" s="79"/>
      <c r="CS17" s="79"/>
      <c r="CT17" s="79"/>
      <c r="CU17" s="79"/>
      <c r="CV17" s="79"/>
      <c r="CW17" s="79"/>
      <c r="CX17" s="79"/>
      <c r="CY17" s="79"/>
      <c r="CZ17" s="79"/>
      <c r="DA17" s="79"/>
      <c r="DB17" s="79"/>
      <c r="DC17" s="79"/>
      <c r="DD17" s="79"/>
      <c r="DE17" s="79"/>
      <c r="DF17" s="79"/>
      <c r="DG17" s="79"/>
    </row>
    <row r="18" spans="1:257" s="74" customFormat="1" ht="84.75" customHeight="1" x14ac:dyDescent="0.2">
      <c r="A18" s="174" t="s">
        <v>161</v>
      </c>
      <c r="B18" s="175" t="s">
        <v>117</v>
      </c>
      <c r="C18" s="185" t="s">
        <v>387</v>
      </c>
      <c r="D18" s="175" t="s">
        <v>109</v>
      </c>
      <c r="E18" s="83" t="s">
        <v>359</v>
      </c>
      <c r="F18" s="209" t="s">
        <v>351</v>
      </c>
      <c r="G18" s="212"/>
      <c r="H18" s="174" t="s">
        <v>365</v>
      </c>
      <c r="I18" s="174" t="s">
        <v>143</v>
      </c>
      <c r="J18" s="174" t="s">
        <v>104</v>
      </c>
      <c r="K18" s="77" t="s">
        <v>381</v>
      </c>
      <c r="L18" s="159" t="s">
        <v>380</v>
      </c>
      <c r="M18" s="78" t="s">
        <v>379</v>
      </c>
      <c r="N18" s="165">
        <v>1999</v>
      </c>
      <c r="O18" s="130">
        <v>0</v>
      </c>
      <c r="P18" s="130"/>
      <c r="Q18" s="179"/>
      <c r="R18" s="179"/>
      <c r="S18" s="179">
        <v>0</v>
      </c>
      <c r="T18" s="167">
        <f t="shared" si="0"/>
        <v>0</v>
      </c>
      <c r="U18" s="115">
        <v>1</v>
      </c>
      <c r="Z18" s="82"/>
      <c r="AA18" s="79"/>
      <c r="AB18" s="79"/>
      <c r="AC18" s="79"/>
      <c r="AD18" s="79"/>
      <c r="AE18" s="79"/>
      <c r="AF18" s="79"/>
      <c r="AG18" s="79"/>
      <c r="AH18" s="79"/>
      <c r="AI18" s="79"/>
      <c r="AJ18" s="79"/>
      <c r="AK18" s="79"/>
      <c r="AL18" s="79"/>
      <c r="AM18" s="79"/>
      <c r="AN18" s="79"/>
      <c r="AO18" s="79"/>
      <c r="AP18" s="79"/>
      <c r="AQ18" s="79"/>
      <c r="AR18" s="79"/>
      <c r="AS18" s="79"/>
      <c r="AT18" s="79"/>
      <c r="AU18" s="79"/>
      <c r="AV18" s="79"/>
      <c r="AW18" s="79"/>
      <c r="AX18" s="79"/>
      <c r="AY18" s="79"/>
      <c r="AZ18" s="79"/>
      <c r="BA18" s="79"/>
      <c r="BB18" s="79"/>
      <c r="BC18" s="79"/>
      <c r="BD18" s="79"/>
      <c r="BE18" s="79"/>
      <c r="BF18" s="79"/>
      <c r="BG18" s="79"/>
      <c r="BH18" s="79"/>
      <c r="BI18" s="79"/>
      <c r="BJ18" s="79"/>
      <c r="BK18" s="79"/>
      <c r="BL18" s="79"/>
      <c r="BM18" s="79"/>
      <c r="BN18" s="79"/>
      <c r="BO18" s="79"/>
      <c r="BP18" s="79"/>
      <c r="BQ18" s="79"/>
      <c r="BR18" s="79"/>
      <c r="BS18" s="79"/>
      <c r="BT18" s="79"/>
      <c r="BU18" s="79"/>
      <c r="BV18" s="79"/>
      <c r="BW18" s="79"/>
      <c r="BX18" s="79"/>
      <c r="BY18" s="79"/>
      <c r="BZ18" s="79"/>
      <c r="CA18" s="79"/>
      <c r="CB18" s="79"/>
      <c r="CC18" s="79"/>
      <c r="CD18" s="79"/>
      <c r="CE18" s="79"/>
      <c r="CF18" s="79"/>
      <c r="CG18" s="79"/>
      <c r="CH18" s="79"/>
      <c r="CI18" s="79"/>
      <c r="CJ18" s="79"/>
      <c r="CK18" s="79"/>
      <c r="CL18" s="79"/>
      <c r="CM18" s="79"/>
      <c r="CN18" s="79"/>
      <c r="CO18" s="79"/>
      <c r="CP18" s="79"/>
      <c r="CQ18" s="79"/>
      <c r="CR18" s="79"/>
      <c r="CS18" s="79"/>
      <c r="CT18" s="79"/>
      <c r="CU18" s="79"/>
      <c r="CV18" s="79"/>
      <c r="CW18" s="79"/>
      <c r="CX18" s="79"/>
      <c r="CY18" s="79"/>
      <c r="CZ18" s="79"/>
      <c r="DA18" s="79"/>
      <c r="DB18" s="79"/>
      <c r="DC18" s="79"/>
      <c r="DD18" s="79"/>
      <c r="DE18" s="79"/>
      <c r="DF18" s="79"/>
      <c r="DG18" s="79"/>
    </row>
    <row r="19" spans="1:257" s="74" customFormat="1" ht="50.1" customHeight="1" x14ac:dyDescent="0.2">
      <c r="A19" s="102" t="s">
        <v>110</v>
      </c>
      <c r="B19" s="102" t="s">
        <v>118</v>
      </c>
      <c r="C19" s="185" t="s">
        <v>385</v>
      </c>
      <c r="D19" s="102" t="s">
        <v>120</v>
      </c>
      <c r="E19" s="83" t="s">
        <v>166</v>
      </c>
      <c r="F19" s="209" t="s">
        <v>390</v>
      </c>
      <c r="G19" s="212"/>
      <c r="H19" s="101" t="s">
        <v>314</v>
      </c>
      <c r="I19" s="101" t="s">
        <v>143</v>
      </c>
      <c r="J19" s="101" t="s">
        <v>104</v>
      </c>
      <c r="K19" s="77" t="s">
        <v>370</v>
      </c>
      <c r="L19" s="159" t="s">
        <v>369</v>
      </c>
      <c r="M19" s="78" t="s">
        <v>343</v>
      </c>
      <c r="N19" s="70">
        <v>1</v>
      </c>
      <c r="O19" s="86">
        <v>0.47</v>
      </c>
      <c r="P19" s="86"/>
      <c r="Q19" s="86"/>
      <c r="R19" s="86"/>
      <c r="S19" s="86">
        <v>0</v>
      </c>
      <c r="T19" s="186">
        <f t="shared" si="0"/>
        <v>0.47</v>
      </c>
      <c r="U19" s="115">
        <v>1</v>
      </c>
      <c r="V19" s="74">
        <v>0</v>
      </c>
      <c r="W19" s="74">
        <f t="shared" ref="W19:W36" si="5">-COS((Q19/Z19)*PI())</f>
        <v>-1</v>
      </c>
      <c r="X19" s="74">
        <v>0</v>
      </c>
      <c r="Y19" s="74">
        <f t="shared" ref="Y19:Y36" si="6">SIN((Q19/Z19)*PI())</f>
        <v>0</v>
      </c>
      <c r="Z19" s="82">
        <v>1</v>
      </c>
      <c r="AA19" s="79"/>
      <c r="AB19" s="79"/>
      <c r="AC19" s="79"/>
      <c r="AD19" s="79"/>
      <c r="AE19" s="79"/>
      <c r="AF19" s="79"/>
      <c r="AG19" s="79"/>
      <c r="AH19" s="79"/>
      <c r="AI19" s="79"/>
      <c r="AJ19" s="79"/>
      <c r="AK19" s="79"/>
      <c r="AL19" s="79"/>
      <c r="AM19" s="79"/>
      <c r="AN19" s="79"/>
      <c r="AO19" s="79"/>
      <c r="AP19" s="79"/>
      <c r="AQ19" s="79"/>
      <c r="AR19" s="79"/>
      <c r="AS19" s="79"/>
      <c r="AT19" s="79"/>
      <c r="AU19" s="79"/>
      <c r="AV19" s="79"/>
      <c r="AW19" s="79"/>
      <c r="AX19" s="79"/>
      <c r="AY19" s="79"/>
      <c r="AZ19" s="79"/>
      <c r="BA19" s="79"/>
      <c r="BB19" s="79"/>
      <c r="BC19" s="79"/>
      <c r="BD19" s="79"/>
      <c r="BE19" s="79"/>
      <c r="BF19" s="79"/>
      <c r="BG19" s="79"/>
      <c r="BH19" s="79"/>
      <c r="BI19" s="79"/>
      <c r="BJ19" s="79"/>
      <c r="BK19" s="79"/>
      <c r="BL19" s="79"/>
      <c r="BM19" s="79"/>
      <c r="BN19" s="79"/>
      <c r="BO19" s="79"/>
      <c r="BP19" s="79"/>
      <c r="BQ19" s="79"/>
      <c r="BR19" s="79"/>
      <c r="BS19" s="79"/>
      <c r="BT19" s="79"/>
      <c r="BU19" s="79"/>
      <c r="BV19" s="79"/>
      <c r="BW19" s="79"/>
      <c r="BX19" s="79"/>
      <c r="BY19" s="79"/>
      <c r="BZ19" s="79"/>
      <c r="CA19" s="79"/>
      <c r="CB19" s="79"/>
      <c r="CC19" s="79"/>
      <c r="CD19" s="79"/>
      <c r="CE19" s="79"/>
      <c r="CF19" s="79"/>
      <c r="CG19" s="79"/>
      <c r="CH19" s="79"/>
      <c r="CI19" s="79"/>
      <c r="CJ19" s="79"/>
      <c r="CK19" s="79"/>
      <c r="CL19" s="79"/>
      <c r="CM19" s="79"/>
      <c r="CN19" s="79"/>
      <c r="CO19" s="79"/>
      <c r="CP19" s="79"/>
      <c r="CQ19" s="79"/>
      <c r="CR19" s="79"/>
      <c r="CS19" s="79"/>
      <c r="CT19" s="79"/>
      <c r="CU19" s="79"/>
      <c r="CV19" s="79"/>
      <c r="CW19" s="79"/>
      <c r="CX19" s="79"/>
      <c r="CY19" s="79"/>
      <c r="CZ19" s="79"/>
      <c r="DA19" s="79"/>
      <c r="DB19" s="79"/>
      <c r="DC19" s="79"/>
      <c r="DD19" s="79"/>
      <c r="DE19" s="79"/>
      <c r="DF19" s="79"/>
      <c r="DG19" s="79"/>
    </row>
    <row r="20" spans="1:257" s="74" customFormat="1" ht="96.75" customHeight="1" x14ac:dyDescent="0.2">
      <c r="A20" s="102" t="s">
        <v>110</v>
      </c>
      <c r="B20" s="102" t="s">
        <v>118</v>
      </c>
      <c r="C20" s="182" t="s">
        <v>388</v>
      </c>
      <c r="D20" s="102" t="s">
        <v>120</v>
      </c>
      <c r="E20" s="83" t="s">
        <v>228</v>
      </c>
      <c r="F20" s="209" t="s">
        <v>229</v>
      </c>
      <c r="G20" s="212"/>
      <c r="H20" s="101" t="s">
        <v>254</v>
      </c>
      <c r="I20" s="166" t="s">
        <v>142</v>
      </c>
      <c r="J20" s="101" t="s">
        <v>104</v>
      </c>
      <c r="K20" s="77" t="s">
        <v>255</v>
      </c>
      <c r="L20" s="104" t="s">
        <v>256</v>
      </c>
      <c r="M20" s="78" t="s">
        <v>257</v>
      </c>
      <c r="N20" s="70">
        <v>0.2</v>
      </c>
      <c r="O20" s="86">
        <v>0</v>
      </c>
      <c r="P20" s="86"/>
      <c r="Q20" s="86"/>
      <c r="R20" s="86"/>
      <c r="S20" s="86">
        <v>0.2</v>
      </c>
      <c r="T20" s="186">
        <f t="shared" si="0"/>
        <v>0</v>
      </c>
      <c r="U20" s="115">
        <v>1</v>
      </c>
      <c r="Z20" s="82"/>
      <c r="AA20" s="79"/>
      <c r="AB20" s="79"/>
      <c r="AC20" s="79"/>
      <c r="AD20" s="79"/>
      <c r="AE20" s="79"/>
      <c r="AF20" s="79"/>
      <c r="AG20" s="79"/>
      <c r="AH20" s="79"/>
      <c r="AI20" s="79"/>
      <c r="AJ20" s="79"/>
      <c r="AK20" s="79"/>
      <c r="AL20" s="79"/>
      <c r="AM20" s="79"/>
      <c r="AN20" s="79"/>
      <c r="AO20" s="79"/>
      <c r="AP20" s="79"/>
      <c r="AQ20" s="79"/>
      <c r="AR20" s="79"/>
      <c r="AS20" s="79"/>
      <c r="AT20" s="79"/>
      <c r="AU20" s="79"/>
      <c r="AV20" s="79"/>
      <c r="AW20" s="79"/>
      <c r="AX20" s="79"/>
      <c r="AY20" s="79"/>
      <c r="AZ20" s="79"/>
      <c r="BA20" s="79"/>
      <c r="BB20" s="79"/>
      <c r="BC20" s="79"/>
      <c r="BD20" s="79"/>
      <c r="BE20" s="79"/>
      <c r="BF20" s="79"/>
      <c r="BG20" s="79"/>
      <c r="BH20" s="79"/>
      <c r="BI20" s="79"/>
      <c r="BJ20" s="79"/>
      <c r="BK20" s="79"/>
      <c r="BL20" s="79"/>
      <c r="BM20" s="79"/>
      <c r="BN20" s="79"/>
      <c r="BO20" s="79"/>
      <c r="BP20" s="79"/>
      <c r="BQ20" s="79"/>
      <c r="BR20" s="79"/>
      <c r="BS20" s="79"/>
      <c r="BT20" s="79"/>
      <c r="BU20" s="79"/>
      <c r="BV20" s="79"/>
      <c r="BW20" s="79"/>
      <c r="BX20" s="79"/>
      <c r="BY20" s="79"/>
      <c r="BZ20" s="79"/>
      <c r="CA20" s="79"/>
      <c r="CB20" s="79"/>
      <c r="CC20" s="79"/>
      <c r="CD20" s="79"/>
      <c r="CE20" s="79"/>
      <c r="CF20" s="79"/>
      <c r="CG20" s="79"/>
      <c r="CH20" s="79"/>
      <c r="CI20" s="79"/>
      <c r="CJ20" s="79"/>
      <c r="CK20" s="79"/>
      <c r="CL20" s="79"/>
      <c r="CM20" s="79"/>
      <c r="CN20" s="79"/>
      <c r="CO20" s="79"/>
      <c r="CP20" s="79"/>
      <c r="CQ20" s="79"/>
      <c r="CR20" s="79"/>
      <c r="CS20" s="79"/>
      <c r="CT20" s="79"/>
      <c r="CU20" s="79"/>
      <c r="CV20" s="79"/>
      <c r="CW20" s="79"/>
      <c r="CX20" s="79"/>
      <c r="CY20" s="79"/>
      <c r="CZ20" s="79"/>
      <c r="DA20" s="79"/>
      <c r="DB20" s="79"/>
      <c r="DC20" s="79"/>
      <c r="DD20" s="79"/>
      <c r="DE20" s="79"/>
      <c r="DF20" s="79"/>
      <c r="DG20" s="79"/>
    </row>
    <row r="21" spans="1:257" s="84" customFormat="1" ht="50.1" customHeight="1" x14ac:dyDescent="0.2">
      <c r="A21" s="102" t="s">
        <v>110</v>
      </c>
      <c r="B21" s="102" t="s">
        <v>118</v>
      </c>
      <c r="C21" s="185" t="s">
        <v>387</v>
      </c>
      <c r="D21" s="102" t="s">
        <v>120</v>
      </c>
      <c r="E21" s="83" t="s">
        <v>389</v>
      </c>
      <c r="F21" s="209" t="s">
        <v>258</v>
      </c>
      <c r="G21" s="212"/>
      <c r="H21" s="101" t="s">
        <v>259</v>
      </c>
      <c r="I21" s="101" t="s">
        <v>142</v>
      </c>
      <c r="J21" s="101" t="s">
        <v>104</v>
      </c>
      <c r="K21" s="77" t="s">
        <v>322</v>
      </c>
      <c r="L21" s="104" t="s">
        <v>334</v>
      </c>
      <c r="M21" s="78" t="s">
        <v>333</v>
      </c>
      <c r="N21" s="70">
        <v>1</v>
      </c>
      <c r="O21" s="86">
        <v>1</v>
      </c>
      <c r="P21" s="86"/>
      <c r="Q21" s="86"/>
      <c r="R21" s="86"/>
      <c r="S21" s="86">
        <v>1</v>
      </c>
      <c r="T21" s="186">
        <f t="shared" si="0"/>
        <v>1</v>
      </c>
      <c r="U21" s="115">
        <f t="shared" ref="U21:U28" si="7">+O21/S21</f>
        <v>1</v>
      </c>
      <c r="Z21" s="85"/>
      <c r="AA21" s="79"/>
      <c r="AB21" s="79"/>
      <c r="AC21" s="79"/>
      <c r="AD21" s="79"/>
      <c r="AE21" s="79"/>
      <c r="AF21" s="79"/>
      <c r="AG21" s="79"/>
      <c r="AH21" s="79"/>
      <c r="AI21" s="79"/>
      <c r="AJ21" s="79"/>
      <c r="AK21" s="79"/>
      <c r="AL21" s="79"/>
      <c r="AM21" s="79"/>
      <c r="AN21" s="79"/>
      <c r="AO21" s="79"/>
      <c r="AP21" s="79"/>
      <c r="AQ21" s="79"/>
      <c r="AR21" s="79"/>
      <c r="AS21" s="79"/>
      <c r="AT21" s="79"/>
      <c r="AU21" s="79"/>
      <c r="AV21" s="79"/>
      <c r="AW21" s="79"/>
      <c r="AX21" s="79"/>
      <c r="AY21" s="79"/>
      <c r="AZ21" s="79"/>
      <c r="BA21" s="79"/>
      <c r="BB21" s="79"/>
      <c r="BC21" s="79"/>
      <c r="BD21" s="79"/>
      <c r="BE21" s="79"/>
      <c r="BF21" s="79"/>
      <c r="BG21" s="79"/>
      <c r="BH21" s="79"/>
      <c r="BI21" s="79"/>
      <c r="BJ21" s="79"/>
      <c r="BK21" s="79"/>
      <c r="BL21" s="79"/>
      <c r="BM21" s="79"/>
      <c r="BN21" s="79"/>
      <c r="BO21" s="79"/>
      <c r="BP21" s="79"/>
      <c r="BQ21" s="79"/>
      <c r="BR21" s="79"/>
      <c r="BS21" s="79"/>
      <c r="BT21" s="79"/>
      <c r="BU21" s="79"/>
      <c r="BV21" s="79"/>
      <c r="BW21" s="79"/>
      <c r="BX21" s="79"/>
      <c r="BY21" s="79"/>
      <c r="BZ21" s="79"/>
      <c r="CA21" s="79"/>
      <c r="CB21" s="79"/>
      <c r="CC21" s="79"/>
      <c r="CD21" s="79"/>
      <c r="CE21" s="79"/>
      <c r="CF21" s="79"/>
      <c r="CG21" s="79"/>
      <c r="CH21" s="79"/>
      <c r="CI21" s="79"/>
      <c r="CJ21" s="79"/>
      <c r="CK21" s="79"/>
      <c r="CL21" s="79"/>
      <c r="CM21" s="79"/>
      <c r="CN21" s="79"/>
      <c r="CO21" s="79"/>
      <c r="CP21" s="79"/>
      <c r="CQ21" s="79"/>
      <c r="CR21" s="79"/>
      <c r="CS21" s="79"/>
      <c r="CT21" s="79"/>
      <c r="CU21" s="79"/>
      <c r="CV21" s="79"/>
      <c r="CW21" s="79"/>
      <c r="CX21" s="79"/>
      <c r="CY21" s="79"/>
      <c r="CZ21" s="79"/>
      <c r="DA21" s="79"/>
      <c r="DB21" s="79"/>
      <c r="DC21" s="79"/>
      <c r="DD21" s="79"/>
      <c r="DE21" s="79"/>
      <c r="DF21" s="79"/>
      <c r="DG21" s="79"/>
    </row>
    <row r="22" spans="1:257" s="84" customFormat="1" ht="50.1" customHeight="1" x14ac:dyDescent="0.2">
      <c r="A22" s="102" t="s">
        <v>111</v>
      </c>
      <c r="B22" s="102" t="s">
        <v>118</v>
      </c>
      <c r="C22" s="182" t="s">
        <v>385</v>
      </c>
      <c r="D22" s="102" t="s">
        <v>121</v>
      </c>
      <c r="E22" s="83" t="s">
        <v>188</v>
      </c>
      <c r="F22" s="210" t="s">
        <v>230</v>
      </c>
      <c r="G22" s="211"/>
      <c r="H22" s="101" t="s">
        <v>199</v>
      </c>
      <c r="I22" s="101" t="s">
        <v>142</v>
      </c>
      <c r="J22" s="101" t="s">
        <v>104</v>
      </c>
      <c r="K22" s="77" t="s">
        <v>137</v>
      </c>
      <c r="L22" s="104" t="s">
        <v>200</v>
      </c>
      <c r="M22" s="78" t="s">
        <v>201</v>
      </c>
      <c r="N22" s="90">
        <v>1</v>
      </c>
      <c r="O22" s="97">
        <v>1</v>
      </c>
      <c r="P22" s="97"/>
      <c r="Q22" s="97"/>
      <c r="R22" s="97"/>
      <c r="S22" s="97">
        <v>1</v>
      </c>
      <c r="T22" s="186">
        <f t="shared" si="0"/>
        <v>1</v>
      </c>
      <c r="U22" s="115">
        <f t="shared" si="7"/>
        <v>1</v>
      </c>
      <c r="V22" s="74">
        <v>0</v>
      </c>
      <c r="W22" s="74">
        <f t="shared" si="5"/>
        <v>-1</v>
      </c>
      <c r="X22" s="74">
        <v>0</v>
      </c>
      <c r="Y22" s="74">
        <f t="shared" si="6"/>
        <v>0</v>
      </c>
      <c r="Z22" s="82">
        <v>1</v>
      </c>
      <c r="AA22" s="79"/>
      <c r="AB22" s="79"/>
      <c r="AC22" s="79"/>
      <c r="AD22" s="79"/>
      <c r="AE22" s="79"/>
      <c r="AF22" s="79"/>
      <c r="AG22" s="79"/>
      <c r="AH22" s="79"/>
      <c r="AI22" s="79"/>
      <c r="AJ22" s="79"/>
      <c r="AK22" s="79"/>
      <c r="AL22" s="79"/>
      <c r="AM22" s="79"/>
      <c r="AN22" s="79"/>
      <c r="AO22" s="79"/>
      <c r="AP22" s="79"/>
      <c r="AQ22" s="79"/>
      <c r="AR22" s="79"/>
      <c r="AS22" s="79"/>
      <c r="AT22" s="79"/>
      <c r="AU22" s="79"/>
      <c r="AV22" s="79"/>
      <c r="AW22" s="79"/>
      <c r="AX22" s="79"/>
      <c r="AY22" s="79"/>
      <c r="AZ22" s="79"/>
      <c r="BA22" s="79"/>
      <c r="BB22" s="79"/>
      <c r="BC22" s="79"/>
      <c r="BD22" s="79"/>
      <c r="BE22" s="79"/>
      <c r="BF22" s="79"/>
      <c r="BG22" s="79"/>
      <c r="BH22" s="79"/>
      <c r="BI22" s="79"/>
      <c r="BJ22" s="79"/>
      <c r="BK22" s="79"/>
      <c r="BL22" s="79"/>
      <c r="BM22" s="79"/>
      <c r="BN22" s="79"/>
      <c r="BO22" s="79"/>
      <c r="BP22" s="79"/>
      <c r="BQ22" s="79"/>
      <c r="BR22" s="79"/>
      <c r="BS22" s="79"/>
      <c r="BT22" s="79"/>
      <c r="BU22" s="79"/>
      <c r="BV22" s="79"/>
      <c r="BW22" s="79"/>
      <c r="BX22" s="79"/>
      <c r="BY22" s="79"/>
      <c r="BZ22" s="79"/>
      <c r="CA22" s="79"/>
      <c r="CB22" s="79"/>
      <c r="CC22" s="79"/>
      <c r="CD22" s="79"/>
      <c r="CE22" s="79"/>
      <c r="CF22" s="79"/>
      <c r="CG22" s="79"/>
      <c r="CH22" s="79"/>
      <c r="CI22" s="79"/>
      <c r="CJ22" s="79"/>
      <c r="CK22" s="79"/>
      <c r="CL22" s="79"/>
      <c r="CM22" s="79"/>
      <c r="CN22" s="79"/>
      <c r="CO22" s="79"/>
      <c r="CP22" s="79"/>
      <c r="CQ22" s="79"/>
      <c r="CR22" s="79"/>
      <c r="CS22" s="79"/>
      <c r="CT22" s="79"/>
      <c r="CU22" s="79"/>
      <c r="CV22" s="79"/>
      <c r="CW22" s="79"/>
      <c r="CX22" s="79"/>
      <c r="CY22" s="79"/>
      <c r="CZ22" s="79"/>
      <c r="DA22" s="79"/>
      <c r="DB22" s="79"/>
      <c r="DC22" s="79"/>
      <c r="DD22" s="79"/>
      <c r="DE22" s="79"/>
      <c r="DF22" s="79"/>
      <c r="DG22" s="79"/>
      <c r="DH22" s="74"/>
      <c r="DI22" s="74"/>
      <c r="DJ22" s="74"/>
      <c r="DK22" s="74"/>
      <c r="DL22" s="74"/>
      <c r="DM22" s="74"/>
      <c r="DN22" s="74"/>
      <c r="DO22" s="74"/>
      <c r="DP22" s="74"/>
      <c r="DQ22" s="74"/>
      <c r="DR22" s="74"/>
      <c r="DS22" s="74"/>
      <c r="DT22" s="74"/>
      <c r="DU22" s="74"/>
      <c r="DV22" s="74"/>
      <c r="DW22" s="74"/>
      <c r="DX22" s="74"/>
      <c r="DY22" s="74"/>
      <c r="DZ22" s="74"/>
      <c r="EA22" s="74"/>
      <c r="EB22" s="74"/>
      <c r="EC22" s="74"/>
      <c r="ED22" s="74"/>
      <c r="EE22" s="74"/>
      <c r="EF22" s="74"/>
      <c r="EG22" s="74"/>
      <c r="EH22" s="74"/>
      <c r="EI22" s="74"/>
      <c r="EJ22" s="74"/>
      <c r="EK22" s="74"/>
      <c r="EL22" s="74"/>
      <c r="EM22" s="74"/>
      <c r="EN22" s="74"/>
      <c r="EO22" s="74"/>
      <c r="EP22" s="74"/>
      <c r="EQ22" s="74"/>
      <c r="ER22" s="74"/>
      <c r="ES22" s="74"/>
      <c r="ET22" s="74"/>
      <c r="EU22" s="74"/>
      <c r="EV22" s="74"/>
      <c r="EW22" s="74"/>
      <c r="EX22" s="74"/>
      <c r="EY22" s="74"/>
      <c r="EZ22" s="74"/>
      <c r="FA22" s="74"/>
      <c r="FB22" s="74"/>
      <c r="FC22" s="74"/>
      <c r="FD22" s="74"/>
      <c r="FE22" s="74"/>
      <c r="FF22" s="74"/>
      <c r="FG22" s="74"/>
      <c r="FH22" s="74"/>
      <c r="FI22" s="74"/>
      <c r="FJ22" s="74"/>
      <c r="FK22" s="74"/>
      <c r="FL22" s="74"/>
      <c r="FM22" s="74"/>
      <c r="FN22" s="74"/>
      <c r="FO22" s="74"/>
      <c r="FP22" s="74"/>
      <c r="FQ22" s="74"/>
      <c r="FR22" s="74"/>
      <c r="FS22" s="74"/>
      <c r="FT22" s="74"/>
      <c r="FU22" s="74"/>
      <c r="FV22" s="74"/>
      <c r="FW22" s="74"/>
      <c r="FX22" s="74"/>
      <c r="FY22" s="74"/>
      <c r="FZ22" s="74"/>
      <c r="GA22" s="74"/>
      <c r="GB22" s="74"/>
      <c r="GC22" s="74"/>
      <c r="GD22" s="74"/>
      <c r="GE22" s="74"/>
      <c r="GF22" s="74"/>
      <c r="GG22" s="74"/>
      <c r="GH22" s="74"/>
      <c r="GI22" s="74"/>
      <c r="GJ22" s="74"/>
      <c r="GK22" s="74"/>
      <c r="GL22" s="74"/>
      <c r="GM22" s="74"/>
      <c r="GN22" s="74"/>
      <c r="GO22" s="74"/>
      <c r="GP22" s="74"/>
      <c r="GQ22" s="74"/>
      <c r="GR22" s="74"/>
      <c r="GS22" s="74"/>
      <c r="GT22" s="74"/>
      <c r="GU22" s="74"/>
      <c r="GV22" s="74"/>
      <c r="GW22" s="74"/>
      <c r="GX22" s="74"/>
      <c r="GY22" s="74"/>
      <c r="GZ22" s="74"/>
      <c r="HA22" s="74"/>
      <c r="HB22" s="74"/>
      <c r="HC22" s="74"/>
      <c r="HD22" s="74"/>
      <c r="HE22" s="74"/>
      <c r="HF22" s="74"/>
      <c r="HG22" s="74"/>
      <c r="HH22" s="74"/>
      <c r="HI22" s="74"/>
      <c r="HJ22" s="74"/>
      <c r="HK22" s="74"/>
      <c r="HL22" s="74"/>
      <c r="HM22" s="74"/>
      <c r="HN22" s="74"/>
      <c r="HO22" s="74"/>
      <c r="HP22" s="74"/>
      <c r="HQ22" s="74"/>
      <c r="HR22" s="74"/>
      <c r="HS22" s="74"/>
      <c r="HT22" s="74"/>
      <c r="HU22" s="74"/>
      <c r="HV22" s="74"/>
      <c r="HW22" s="74"/>
      <c r="HX22" s="74"/>
      <c r="HY22" s="74"/>
      <c r="HZ22" s="74"/>
      <c r="IA22" s="74"/>
      <c r="IB22" s="74"/>
      <c r="IC22" s="74"/>
      <c r="ID22" s="74"/>
      <c r="IE22" s="74"/>
      <c r="IF22" s="74"/>
      <c r="IG22" s="74"/>
      <c r="IH22" s="74"/>
      <c r="II22" s="74"/>
      <c r="IJ22" s="74"/>
      <c r="IK22" s="74"/>
      <c r="IL22" s="74"/>
      <c r="IM22" s="74"/>
      <c r="IN22" s="74"/>
      <c r="IO22" s="74"/>
      <c r="IP22" s="74"/>
      <c r="IQ22" s="74"/>
      <c r="IR22" s="74"/>
      <c r="IS22" s="74"/>
      <c r="IT22" s="74"/>
      <c r="IU22" s="74"/>
      <c r="IV22" s="74"/>
      <c r="IW22" s="74"/>
    </row>
    <row r="23" spans="1:257" s="84" customFormat="1" ht="69.75" customHeight="1" x14ac:dyDescent="0.2">
      <c r="A23" s="102" t="s">
        <v>111</v>
      </c>
      <c r="B23" s="102" t="s">
        <v>118</v>
      </c>
      <c r="C23" s="182" t="s">
        <v>385</v>
      </c>
      <c r="D23" s="102" t="s">
        <v>121</v>
      </c>
      <c r="E23" s="83" t="s">
        <v>189</v>
      </c>
      <c r="F23" s="210" t="s">
        <v>231</v>
      </c>
      <c r="G23" s="211"/>
      <c r="H23" s="101" t="s">
        <v>232</v>
      </c>
      <c r="I23" s="101" t="s">
        <v>142</v>
      </c>
      <c r="J23" s="101" t="s">
        <v>104</v>
      </c>
      <c r="K23" s="77" t="s">
        <v>202</v>
      </c>
      <c r="L23" s="104" t="s">
        <v>203</v>
      </c>
      <c r="M23" s="78" t="s">
        <v>201</v>
      </c>
      <c r="N23" s="90">
        <v>1</v>
      </c>
      <c r="O23" s="97">
        <v>1</v>
      </c>
      <c r="P23" s="97"/>
      <c r="Q23" s="97"/>
      <c r="R23" s="97"/>
      <c r="S23" s="97">
        <v>1</v>
      </c>
      <c r="T23" s="186">
        <f t="shared" si="0"/>
        <v>1</v>
      </c>
      <c r="U23" s="115">
        <f t="shared" si="7"/>
        <v>1</v>
      </c>
      <c r="V23" s="74">
        <v>0</v>
      </c>
      <c r="W23" s="74">
        <f t="shared" si="5"/>
        <v>-1</v>
      </c>
      <c r="X23" s="74">
        <v>0</v>
      </c>
      <c r="Y23" s="74">
        <f t="shared" si="6"/>
        <v>0</v>
      </c>
      <c r="Z23" s="82">
        <v>1</v>
      </c>
      <c r="AA23" s="79"/>
      <c r="AB23" s="79"/>
      <c r="AC23" s="79"/>
      <c r="AD23" s="79"/>
      <c r="AE23" s="79"/>
      <c r="AF23" s="79"/>
      <c r="AG23" s="79"/>
      <c r="AH23" s="79"/>
      <c r="AI23" s="79"/>
      <c r="AJ23" s="79"/>
      <c r="AK23" s="79"/>
      <c r="AL23" s="79"/>
      <c r="AM23" s="79"/>
      <c r="AN23" s="79"/>
      <c r="AO23" s="79"/>
      <c r="AP23" s="79"/>
      <c r="AQ23" s="79"/>
      <c r="AR23" s="79"/>
      <c r="AS23" s="79"/>
      <c r="AT23" s="79"/>
      <c r="AU23" s="79"/>
      <c r="AV23" s="79"/>
      <c r="AW23" s="79"/>
      <c r="AX23" s="79"/>
      <c r="AY23" s="79"/>
      <c r="AZ23" s="79"/>
      <c r="BA23" s="79"/>
      <c r="BB23" s="79"/>
      <c r="BC23" s="79"/>
      <c r="BD23" s="79"/>
      <c r="BE23" s="79"/>
      <c r="BF23" s="79"/>
      <c r="BG23" s="79"/>
      <c r="BH23" s="79"/>
      <c r="BI23" s="79"/>
      <c r="BJ23" s="79"/>
      <c r="BK23" s="79"/>
      <c r="BL23" s="79"/>
      <c r="BM23" s="79"/>
      <c r="BN23" s="79"/>
      <c r="BO23" s="79"/>
      <c r="BP23" s="79"/>
      <c r="BQ23" s="79"/>
      <c r="BR23" s="79"/>
      <c r="BS23" s="79"/>
      <c r="BT23" s="79"/>
      <c r="BU23" s="79"/>
      <c r="BV23" s="79"/>
      <c r="BW23" s="79"/>
      <c r="BX23" s="79"/>
      <c r="BY23" s="79"/>
      <c r="BZ23" s="79"/>
      <c r="CA23" s="79"/>
      <c r="CB23" s="79"/>
      <c r="CC23" s="79"/>
      <c r="CD23" s="79"/>
      <c r="CE23" s="79"/>
      <c r="CF23" s="79"/>
      <c r="CG23" s="79"/>
      <c r="CH23" s="79"/>
      <c r="CI23" s="79"/>
      <c r="CJ23" s="79"/>
      <c r="CK23" s="79"/>
      <c r="CL23" s="79"/>
      <c r="CM23" s="79"/>
      <c r="CN23" s="79"/>
      <c r="CO23" s="79"/>
      <c r="CP23" s="79"/>
      <c r="CQ23" s="79"/>
      <c r="CR23" s="79"/>
      <c r="CS23" s="79"/>
      <c r="CT23" s="79"/>
      <c r="CU23" s="79"/>
      <c r="CV23" s="79"/>
      <c r="CW23" s="79"/>
      <c r="CX23" s="79"/>
      <c r="CY23" s="79"/>
      <c r="CZ23" s="79"/>
      <c r="DA23" s="79"/>
      <c r="DB23" s="79"/>
      <c r="DC23" s="79"/>
      <c r="DD23" s="79"/>
      <c r="DE23" s="79"/>
      <c r="DF23" s="79"/>
      <c r="DG23" s="79"/>
      <c r="DH23" s="74"/>
      <c r="DI23" s="74"/>
      <c r="DJ23" s="74"/>
      <c r="DK23" s="74"/>
      <c r="DL23" s="74"/>
      <c r="DM23" s="74"/>
      <c r="DN23" s="74"/>
      <c r="DO23" s="74"/>
      <c r="DP23" s="74"/>
      <c r="DQ23" s="74"/>
      <c r="DR23" s="74"/>
      <c r="DS23" s="74"/>
      <c r="DT23" s="74"/>
      <c r="DU23" s="74"/>
      <c r="DV23" s="74"/>
      <c r="DW23" s="74"/>
      <c r="DX23" s="74"/>
      <c r="DY23" s="74"/>
      <c r="DZ23" s="74"/>
      <c r="EA23" s="74"/>
      <c r="EB23" s="74"/>
      <c r="EC23" s="74"/>
      <c r="ED23" s="74"/>
      <c r="EE23" s="74"/>
      <c r="EF23" s="74"/>
      <c r="EG23" s="74"/>
      <c r="EH23" s="74"/>
      <c r="EI23" s="74"/>
      <c r="EJ23" s="74"/>
      <c r="EK23" s="74"/>
      <c r="EL23" s="74"/>
      <c r="EM23" s="74"/>
      <c r="EN23" s="74"/>
      <c r="EO23" s="74"/>
      <c r="EP23" s="74"/>
      <c r="EQ23" s="74"/>
      <c r="ER23" s="74"/>
      <c r="ES23" s="74"/>
      <c r="ET23" s="74"/>
      <c r="EU23" s="74"/>
      <c r="EV23" s="74"/>
      <c r="EW23" s="74"/>
      <c r="EX23" s="74"/>
      <c r="EY23" s="74"/>
      <c r="EZ23" s="74"/>
      <c r="FA23" s="74"/>
      <c r="FB23" s="74"/>
      <c r="FC23" s="74"/>
      <c r="FD23" s="74"/>
      <c r="FE23" s="74"/>
      <c r="FF23" s="74"/>
      <c r="FG23" s="74"/>
      <c r="FH23" s="74"/>
      <c r="FI23" s="74"/>
      <c r="FJ23" s="74"/>
      <c r="FK23" s="74"/>
      <c r="FL23" s="74"/>
      <c r="FM23" s="74"/>
      <c r="FN23" s="74"/>
      <c r="FO23" s="74"/>
      <c r="FP23" s="74"/>
      <c r="FQ23" s="74"/>
      <c r="FR23" s="74"/>
      <c r="FS23" s="74"/>
      <c r="FT23" s="74"/>
      <c r="FU23" s="74"/>
      <c r="FV23" s="74"/>
      <c r="FW23" s="74"/>
      <c r="FX23" s="74"/>
      <c r="FY23" s="74"/>
      <c r="FZ23" s="74"/>
      <c r="GA23" s="74"/>
      <c r="GB23" s="74"/>
      <c r="GC23" s="74"/>
      <c r="GD23" s="74"/>
      <c r="GE23" s="74"/>
      <c r="GF23" s="74"/>
      <c r="GG23" s="74"/>
      <c r="GH23" s="74"/>
      <c r="GI23" s="74"/>
      <c r="GJ23" s="74"/>
      <c r="GK23" s="74"/>
      <c r="GL23" s="74"/>
      <c r="GM23" s="74"/>
      <c r="GN23" s="74"/>
      <c r="GO23" s="74"/>
      <c r="GP23" s="74"/>
      <c r="GQ23" s="74"/>
      <c r="GR23" s="74"/>
      <c r="GS23" s="74"/>
      <c r="GT23" s="74"/>
      <c r="GU23" s="74"/>
      <c r="GV23" s="74"/>
      <c r="GW23" s="74"/>
      <c r="GX23" s="74"/>
      <c r="GY23" s="74"/>
      <c r="GZ23" s="74"/>
      <c r="HA23" s="74"/>
      <c r="HB23" s="74"/>
      <c r="HC23" s="74"/>
      <c r="HD23" s="74"/>
      <c r="HE23" s="74"/>
      <c r="HF23" s="74"/>
      <c r="HG23" s="74"/>
      <c r="HH23" s="74"/>
      <c r="HI23" s="74"/>
      <c r="HJ23" s="74"/>
      <c r="HK23" s="74"/>
      <c r="HL23" s="74"/>
      <c r="HM23" s="74"/>
      <c r="HN23" s="74"/>
      <c r="HO23" s="74"/>
      <c r="HP23" s="74"/>
      <c r="HQ23" s="74"/>
      <c r="HR23" s="74"/>
      <c r="HS23" s="74"/>
      <c r="HT23" s="74"/>
      <c r="HU23" s="74"/>
      <c r="HV23" s="74"/>
      <c r="HW23" s="74"/>
      <c r="HX23" s="74"/>
      <c r="HY23" s="74"/>
      <c r="HZ23" s="74"/>
      <c r="IA23" s="74"/>
      <c r="IB23" s="74"/>
      <c r="IC23" s="74"/>
      <c r="ID23" s="74"/>
      <c r="IE23" s="74"/>
      <c r="IF23" s="74"/>
      <c r="IG23" s="74"/>
      <c r="IH23" s="74"/>
      <c r="II23" s="74"/>
      <c r="IJ23" s="74"/>
      <c r="IK23" s="74"/>
      <c r="IL23" s="74"/>
      <c r="IM23" s="74"/>
      <c r="IN23" s="74"/>
      <c r="IO23" s="74"/>
      <c r="IP23" s="74"/>
      <c r="IQ23" s="74"/>
      <c r="IR23" s="74"/>
      <c r="IS23" s="74"/>
      <c r="IT23" s="74"/>
      <c r="IU23" s="74"/>
      <c r="IV23" s="74"/>
      <c r="IW23" s="82">
        <f>AVERAGE(U22:U23)</f>
        <v>1</v>
      </c>
    </row>
    <row r="24" spans="1:257" s="74" customFormat="1" ht="75" customHeight="1" x14ac:dyDescent="0.2">
      <c r="A24" s="102" t="s">
        <v>112</v>
      </c>
      <c r="B24" s="102" t="s">
        <v>118</v>
      </c>
      <c r="C24" s="185" t="s">
        <v>385</v>
      </c>
      <c r="D24" s="102" t="s">
        <v>121</v>
      </c>
      <c r="E24" s="83" t="s">
        <v>154</v>
      </c>
      <c r="F24" s="210" t="s">
        <v>230</v>
      </c>
      <c r="G24" s="211"/>
      <c r="H24" s="101" t="s">
        <v>199</v>
      </c>
      <c r="I24" s="101" t="s">
        <v>143</v>
      </c>
      <c r="J24" s="101" t="s">
        <v>104</v>
      </c>
      <c r="K24" s="77" t="s">
        <v>202</v>
      </c>
      <c r="L24" s="104" t="s">
        <v>204</v>
      </c>
      <c r="M24" s="78" t="s">
        <v>205</v>
      </c>
      <c r="N24" s="70">
        <v>1</v>
      </c>
      <c r="O24" s="70">
        <v>1</v>
      </c>
      <c r="P24" s="70"/>
      <c r="Q24" s="70"/>
      <c r="R24" s="70"/>
      <c r="S24" s="70">
        <v>1</v>
      </c>
      <c r="T24" s="186">
        <f t="shared" si="0"/>
        <v>1</v>
      </c>
      <c r="U24" s="115">
        <f t="shared" si="7"/>
        <v>1</v>
      </c>
      <c r="V24" s="74">
        <v>0</v>
      </c>
      <c r="W24" s="74">
        <f t="shared" si="5"/>
        <v>-1</v>
      </c>
      <c r="X24" s="74">
        <v>0</v>
      </c>
      <c r="Y24" s="74">
        <f t="shared" si="6"/>
        <v>0</v>
      </c>
      <c r="Z24" s="82">
        <v>1</v>
      </c>
      <c r="AA24" s="79"/>
      <c r="AB24" s="79"/>
      <c r="AC24" s="79"/>
      <c r="AD24" s="79"/>
      <c r="AE24" s="79"/>
      <c r="AF24" s="79"/>
      <c r="AG24" s="79"/>
      <c r="AH24" s="79"/>
      <c r="AI24" s="79"/>
      <c r="AJ24" s="79"/>
      <c r="AK24" s="79"/>
      <c r="AL24" s="79"/>
      <c r="AM24" s="79"/>
      <c r="AN24" s="79"/>
      <c r="AO24" s="79"/>
      <c r="AP24" s="79"/>
      <c r="AQ24" s="79"/>
      <c r="AR24" s="79"/>
      <c r="AS24" s="79"/>
      <c r="AT24" s="79"/>
      <c r="AU24" s="79"/>
      <c r="AV24" s="79"/>
      <c r="AW24" s="79"/>
      <c r="AX24" s="79"/>
      <c r="AY24" s="79"/>
      <c r="AZ24" s="79"/>
      <c r="BA24" s="79"/>
      <c r="BB24" s="79"/>
      <c r="BC24" s="79"/>
      <c r="BD24" s="79"/>
      <c r="BE24" s="79"/>
      <c r="BF24" s="79"/>
      <c r="BG24" s="79"/>
      <c r="BH24" s="79"/>
      <c r="BI24" s="79"/>
      <c r="BJ24" s="79"/>
      <c r="BK24" s="79"/>
      <c r="BL24" s="79"/>
      <c r="BM24" s="79"/>
      <c r="BN24" s="79"/>
      <c r="BO24" s="79"/>
      <c r="BP24" s="79"/>
      <c r="BQ24" s="79"/>
      <c r="BR24" s="79"/>
      <c r="BS24" s="79"/>
      <c r="BT24" s="79"/>
      <c r="BU24" s="79"/>
      <c r="BV24" s="79"/>
      <c r="BW24" s="79"/>
      <c r="BX24" s="79"/>
      <c r="BY24" s="79"/>
      <c r="BZ24" s="79"/>
      <c r="CA24" s="79"/>
      <c r="CB24" s="79"/>
      <c r="CC24" s="79"/>
      <c r="CD24" s="79"/>
      <c r="CE24" s="79"/>
      <c r="CF24" s="79"/>
      <c r="CG24" s="79"/>
      <c r="CH24" s="79"/>
      <c r="CI24" s="79"/>
      <c r="CJ24" s="79"/>
      <c r="CK24" s="79"/>
      <c r="CL24" s="79"/>
      <c r="CM24" s="79"/>
      <c r="CN24" s="79"/>
      <c r="CO24" s="79"/>
      <c r="CP24" s="79"/>
      <c r="CQ24" s="79"/>
      <c r="CR24" s="79"/>
      <c r="CS24" s="79"/>
      <c r="CT24" s="79"/>
      <c r="CU24" s="79"/>
      <c r="CV24" s="79"/>
      <c r="CW24" s="79"/>
      <c r="CX24" s="79"/>
      <c r="CY24" s="79"/>
      <c r="CZ24" s="79"/>
      <c r="DA24" s="79"/>
      <c r="DB24" s="79"/>
      <c r="DC24" s="79"/>
      <c r="DD24" s="79"/>
      <c r="DE24" s="79"/>
      <c r="DF24" s="79"/>
      <c r="DG24" s="79"/>
      <c r="IW24" s="82">
        <f>AVERAGE(U24)</f>
        <v>1</v>
      </c>
    </row>
    <row r="25" spans="1:257" s="84" customFormat="1" ht="50.1" customHeight="1" x14ac:dyDescent="0.2">
      <c r="A25" s="101" t="s">
        <v>159</v>
      </c>
      <c r="B25" s="181" t="s">
        <v>103</v>
      </c>
      <c r="C25" s="182" t="s">
        <v>385</v>
      </c>
      <c r="D25" s="102" t="s">
        <v>119</v>
      </c>
      <c r="E25" s="83" t="s">
        <v>246</v>
      </c>
      <c r="F25" s="228" t="s">
        <v>247</v>
      </c>
      <c r="G25" s="228"/>
      <c r="H25" s="101" t="s">
        <v>248</v>
      </c>
      <c r="I25" s="101" t="s">
        <v>143</v>
      </c>
      <c r="J25" s="101" t="s">
        <v>104</v>
      </c>
      <c r="K25" s="77" t="s">
        <v>339</v>
      </c>
      <c r="L25" s="103" t="s">
        <v>340</v>
      </c>
      <c r="M25" s="78" t="s">
        <v>341</v>
      </c>
      <c r="N25" s="195">
        <f>150000*4</f>
        <v>600000</v>
      </c>
      <c r="O25" s="98">
        <v>158601</v>
      </c>
      <c r="P25" s="98"/>
      <c r="Q25" s="98"/>
      <c r="R25" s="98"/>
      <c r="S25" s="98">
        <v>150000</v>
      </c>
      <c r="T25" s="167">
        <f t="shared" si="0"/>
        <v>158601</v>
      </c>
      <c r="U25" s="115">
        <f t="shared" si="7"/>
        <v>1.0573399999999999</v>
      </c>
      <c r="Z25" s="85"/>
      <c r="AA25" s="79"/>
      <c r="AB25" s="79"/>
      <c r="AC25" s="79"/>
      <c r="AD25" s="79"/>
      <c r="AE25" s="79"/>
      <c r="AF25" s="79"/>
      <c r="AG25" s="79"/>
      <c r="AH25" s="79"/>
      <c r="AI25" s="79"/>
      <c r="AJ25" s="79"/>
      <c r="AK25" s="79"/>
      <c r="AL25" s="79"/>
      <c r="AM25" s="79"/>
      <c r="AN25" s="79"/>
      <c r="AO25" s="79"/>
      <c r="AP25" s="79"/>
      <c r="AQ25" s="79"/>
      <c r="AR25" s="79"/>
      <c r="AS25" s="79"/>
      <c r="AT25" s="79"/>
      <c r="AU25" s="79"/>
      <c r="AV25" s="79"/>
      <c r="AW25" s="79"/>
      <c r="AX25" s="79"/>
      <c r="AY25" s="79"/>
      <c r="AZ25" s="79"/>
      <c r="BA25" s="79"/>
      <c r="BB25" s="79"/>
      <c r="BC25" s="79"/>
      <c r="BD25" s="79"/>
      <c r="BE25" s="79"/>
      <c r="BF25" s="79"/>
      <c r="BG25" s="79"/>
      <c r="BH25" s="79"/>
      <c r="BI25" s="79"/>
      <c r="BJ25" s="79"/>
      <c r="BK25" s="79"/>
      <c r="BL25" s="79"/>
      <c r="BM25" s="79"/>
      <c r="BN25" s="79"/>
      <c r="BO25" s="79"/>
      <c r="BP25" s="79"/>
      <c r="BQ25" s="79"/>
      <c r="BR25" s="79"/>
      <c r="BS25" s="79"/>
      <c r="BT25" s="79"/>
      <c r="BU25" s="79"/>
      <c r="BV25" s="79"/>
      <c r="BW25" s="79"/>
      <c r="BX25" s="79"/>
      <c r="BY25" s="79"/>
      <c r="BZ25" s="79"/>
      <c r="CA25" s="79"/>
      <c r="CB25" s="79"/>
      <c r="CC25" s="79"/>
      <c r="CD25" s="79"/>
      <c r="CE25" s="79"/>
      <c r="CF25" s="79"/>
      <c r="CG25" s="79"/>
      <c r="CH25" s="79"/>
      <c r="CI25" s="79"/>
      <c r="CJ25" s="79"/>
      <c r="CK25" s="79"/>
      <c r="CL25" s="79"/>
      <c r="CM25" s="79"/>
      <c r="CN25" s="79"/>
      <c r="CO25" s="79"/>
      <c r="CP25" s="79"/>
      <c r="CQ25" s="79"/>
      <c r="CR25" s="79"/>
      <c r="CS25" s="79"/>
      <c r="CT25" s="79"/>
      <c r="CU25" s="79"/>
      <c r="CV25" s="79"/>
      <c r="CW25" s="79"/>
      <c r="CX25" s="79"/>
      <c r="CY25" s="79"/>
      <c r="CZ25" s="79"/>
      <c r="DA25" s="79"/>
      <c r="DB25" s="79"/>
      <c r="DC25" s="79"/>
      <c r="DD25" s="79"/>
      <c r="DE25" s="79"/>
      <c r="DF25" s="79"/>
      <c r="DG25" s="79"/>
      <c r="IW25" s="85"/>
    </row>
    <row r="26" spans="1:257" s="74" customFormat="1" ht="50.1" customHeight="1" x14ac:dyDescent="0.2">
      <c r="A26" s="101" t="s">
        <v>162</v>
      </c>
      <c r="B26" s="182" t="s">
        <v>118</v>
      </c>
      <c r="C26" s="185" t="s">
        <v>388</v>
      </c>
      <c r="D26" s="102" t="s">
        <v>120</v>
      </c>
      <c r="E26" s="83" t="s">
        <v>179</v>
      </c>
      <c r="F26" s="209" t="s">
        <v>315</v>
      </c>
      <c r="G26" s="212"/>
      <c r="H26" s="101" t="s">
        <v>265</v>
      </c>
      <c r="I26" s="101" t="s">
        <v>143</v>
      </c>
      <c r="J26" s="101" t="s">
        <v>104</v>
      </c>
      <c r="K26" s="77" t="s">
        <v>138</v>
      </c>
      <c r="L26" s="104" t="s">
        <v>267</v>
      </c>
      <c r="M26" s="78" t="s">
        <v>268</v>
      </c>
      <c r="N26" s="93">
        <v>1</v>
      </c>
      <c r="O26" s="169">
        <v>10</v>
      </c>
      <c r="P26" s="169"/>
      <c r="Q26" s="169"/>
      <c r="R26" s="169"/>
      <c r="S26" s="169">
        <v>10</v>
      </c>
      <c r="T26" s="127">
        <f t="shared" si="0"/>
        <v>10</v>
      </c>
      <c r="U26" s="115">
        <f t="shared" si="7"/>
        <v>1</v>
      </c>
      <c r="V26" s="74">
        <v>0</v>
      </c>
      <c r="W26" s="74">
        <f t="shared" si="5"/>
        <v>-1</v>
      </c>
      <c r="X26" s="74">
        <v>0</v>
      </c>
      <c r="Y26" s="74">
        <f t="shared" si="6"/>
        <v>0</v>
      </c>
      <c r="Z26" s="82">
        <v>1</v>
      </c>
      <c r="AA26" s="79"/>
      <c r="AB26" s="79"/>
      <c r="AC26" s="79"/>
      <c r="AD26" s="79"/>
      <c r="AE26" s="79"/>
      <c r="AF26" s="79"/>
      <c r="AG26" s="79"/>
      <c r="AH26" s="79"/>
      <c r="AI26" s="79"/>
      <c r="AJ26" s="79"/>
      <c r="AK26" s="79"/>
      <c r="AL26" s="79"/>
      <c r="AM26" s="79"/>
      <c r="AN26" s="79"/>
      <c r="AO26" s="79"/>
      <c r="AP26" s="79"/>
      <c r="AQ26" s="79"/>
      <c r="AR26" s="79"/>
      <c r="AS26" s="79"/>
      <c r="AT26" s="79"/>
      <c r="AU26" s="79"/>
      <c r="AV26" s="79"/>
      <c r="AW26" s="79"/>
      <c r="AX26" s="79"/>
      <c r="AY26" s="79"/>
      <c r="AZ26" s="79"/>
      <c r="BA26" s="79"/>
      <c r="BB26" s="79"/>
      <c r="BC26" s="79"/>
      <c r="BD26" s="79"/>
      <c r="BE26" s="79"/>
      <c r="BF26" s="79"/>
      <c r="BG26" s="79"/>
      <c r="BH26" s="79"/>
      <c r="BI26" s="79"/>
      <c r="BJ26" s="79"/>
      <c r="BK26" s="79"/>
      <c r="BL26" s="79"/>
      <c r="BM26" s="79"/>
      <c r="BN26" s="79"/>
      <c r="BO26" s="79"/>
      <c r="BP26" s="79"/>
      <c r="BQ26" s="79"/>
      <c r="BR26" s="79"/>
      <c r="BS26" s="79"/>
      <c r="BT26" s="79"/>
      <c r="BU26" s="79"/>
      <c r="BV26" s="79"/>
      <c r="BW26" s="79"/>
      <c r="BX26" s="79"/>
      <c r="BY26" s="79"/>
      <c r="BZ26" s="79"/>
      <c r="CA26" s="79"/>
      <c r="CB26" s="79"/>
      <c r="CC26" s="79"/>
      <c r="CD26" s="79"/>
      <c r="CE26" s="79"/>
      <c r="CF26" s="79"/>
      <c r="CG26" s="79"/>
      <c r="CH26" s="79"/>
      <c r="CI26" s="79"/>
      <c r="CJ26" s="79"/>
      <c r="CK26" s="79"/>
      <c r="CL26" s="79"/>
      <c r="CM26" s="79"/>
      <c r="CN26" s="79"/>
      <c r="CO26" s="79"/>
      <c r="CP26" s="79"/>
      <c r="CQ26" s="79"/>
      <c r="CR26" s="79"/>
      <c r="CS26" s="79"/>
      <c r="CT26" s="79"/>
      <c r="CU26" s="79"/>
      <c r="CV26" s="79"/>
      <c r="CW26" s="79"/>
      <c r="CX26" s="79"/>
      <c r="CY26" s="79"/>
      <c r="CZ26" s="79"/>
      <c r="DA26" s="79"/>
      <c r="DB26" s="79"/>
      <c r="DC26" s="79"/>
      <c r="DD26" s="79"/>
      <c r="DE26" s="79"/>
      <c r="DF26" s="79"/>
      <c r="DG26" s="79"/>
    </row>
    <row r="27" spans="1:257" s="74" customFormat="1" ht="50.1" customHeight="1" x14ac:dyDescent="0.2">
      <c r="A27" s="101" t="s">
        <v>162</v>
      </c>
      <c r="B27" s="182" t="s">
        <v>118</v>
      </c>
      <c r="C27" s="185" t="s">
        <v>388</v>
      </c>
      <c r="D27" s="102" t="s">
        <v>120</v>
      </c>
      <c r="E27" s="83" t="s">
        <v>266</v>
      </c>
      <c r="F27" s="209" t="s">
        <v>269</v>
      </c>
      <c r="G27" s="212"/>
      <c r="H27" s="101" t="s">
        <v>270</v>
      </c>
      <c r="I27" s="101" t="s">
        <v>142</v>
      </c>
      <c r="J27" s="101" t="s">
        <v>104</v>
      </c>
      <c r="K27" s="77" t="s">
        <v>271</v>
      </c>
      <c r="L27" s="103" t="s">
        <v>272</v>
      </c>
      <c r="M27" s="78" t="s">
        <v>273</v>
      </c>
      <c r="N27" s="70">
        <v>0.42</v>
      </c>
      <c r="O27" s="99">
        <v>0.41599999999999998</v>
      </c>
      <c r="P27" s="99"/>
      <c r="Q27" s="99"/>
      <c r="R27" s="99"/>
      <c r="S27" s="99">
        <v>0.42</v>
      </c>
      <c r="T27" s="186">
        <f t="shared" si="0"/>
        <v>0.41599999999999998</v>
      </c>
      <c r="U27" s="115">
        <f t="shared" si="7"/>
        <v>0.99047619047619051</v>
      </c>
      <c r="V27" s="74">
        <v>0</v>
      </c>
      <c r="W27" s="74">
        <f t="shared" si="5"/>
        <v>-1</v>
      </c>
      <c r="X27" s="74">
        <v>0</v>
      </c>
      <c r="Y27" s="74">
        <f t="shared" si="6"/>
        <v>0</v>
      </c>
      <c r="Z27" s="82">
        <v>1</v>
      </c>
      <c r="AA27" s="79"/>
      <c r="AB27" s="79"/>
      <c r="AC27" s="79"/>
      <c r="AD27" s="79"/>
      <c r="AE27" s="79"/>
      <c r="AF27" s="79"/>
      <c r="AG27" s="79"/>
      <c r="AH27" s="79"/>
      <c r="AI27" s="79"/>
      <c r="AJ27" s="79"/>
      <c r="AK27" s="79"/>
      <c r="AL27" s="79"/>
      <c r="AM27" s="79"/>
      <c r="AN27" s="79"/>
      <c r="AO27" s="79"/>
      <c r="AP27" s="79"/>
      <c r="AQ27" s="79"/>
      <c r="AR27" s="79"/>
      <c r="AS27" s="79"/>
      <c r="AT27" s="79"/>
      <c r="AU27" s="79"/>
      <c r="AV27" s="79"/>
      <c r="AW27" s="79"/>
      <c r="AX27" s="79"/>
      <c r="AY27" s="79"/>
      <c r="AZ27" s="79"/>
      <c r="BA27" s="79"/>
      <c r="BB27" s="79"/>
      <c r="BC27" s="79"/>
      <c r="BD27" s="79"/>
      <c r="BE27" s="79"/>
      <c r="BF27" s="79"/>
      <c r="BG27" s="79"/>
      <c r="BH27" s="79"/>
      <c r="BI27" s="79"/>
      <c r="BJ27" s="79"/>
      <c r="BK27" s="79"/>
      <c r="BL27" s="79"/>
      <c r="BM27" s="79"/>
      <c r="BN27" s="79"/>
      <c r="BO27" s="79"/>
      <c r="BP27" s="79"/>
      <c r="BQ27" s="79"/>
      <c r="BR27" s="79"/>
      <c r="BS27" s="79"/>
      <c r="BT27" s="79"/>
      <c r="BU27" s="79"/>
      <c r="BV27" s="79"/>
      <c r="BW27" s="79"/>
      <c r="BX27" s="79"/>
      <c r="BY27" s="79"/>
      <c r="BZ27" s="79"/>
      <c r="CA27" s="79"/>
      <c r="CB27" s="79"/>
      <c r="CC27" s="79"/>
      <c r="CD27" s="79"/>
      <c r="CE27" s="79"/>
      <c r="CF27" s="79"/>
      <c r="CG27" s="79"/>
      <c r="CH27" s="79"/>
      <c r="CI27" s="79"/>
      <c r="CJ27" s="79"/>
      <c r="CK27" s="79"/>
      <c r="CL27" s="79"/>
      <c r="CM27" s="79"/>
      <c r="CN27" s="79"/>
      <c r="CO27" s="79"/>
      <c r="CP27" s="79"/>
      <c r="CQ27" s="79"/>
      <c r="CR27" s="79"/>
      <c r="CS27" s="79"/>
      <c r="CT27" s="79"/>
      <c r="CU27" s="79"/>
      <c r="CV27" s="79"/>
      <c r="CW27" s="79"/>
      <c r="CX27" s="79"/>
      <c r="CY27" s="79"/>
      <c r="CZ27" s="79"/>
      <c r="DA27" s="79"/>
      <c r="DB27" s="79"/>
      <c r="DC27" s="79"/>
      <c r="DD27" s="79"/>
      <c r="DE27" s="79"/>
      <c r="DF27" s="79"/>
      <c r="DG27" s="79"/>
      <c r="IW27" s="82">
        <f>AVERAGE(U26:U27)</f>
        <v>0.99523809523809526</v>
      </c>
    </row>
    <row r="28" spans="1:257" s="84" customFormat="1" ht="50.1" customHeight="1" x14ac:dyDescent="0.2">
      <c r="A28" s="102" t="s">
        <v>113</v>
      </c>
      <c r="B28" s="102" t="s">
        <v>118</v>
      </c>
      <c r="C28" s="185" t="s">
        <v>387</v>
      </c>
      <c r="D28" s="102" t="s">
        <v>120</v>
      </c>
      <c r="E28" s="83" t="s">
        <v>167</v>
      </c>
      <c r="F28" s="210" t="s">
        <v>168</v>
      </c>
      <c r="G28" s="211"/>
      <c r="H28" s="101" t="s">
        <v>169</v>
      </c>
      <c r="I28" s="101" t="s">
        <v>143</v>
      </c>
      <c r="J28" s="101" t="s">
        <v>104</v>
      </c>
      <c r="K28" s="77" t="s">
        <v>196</v>
      </c>
      <c r="L28" s="104" t="s">
        <v>218</v>
      </c>
      <c r="M28" s="78" t="s">
        <v>216</v>
      </c>
      <c r="N28" s="91">
        <v>1</v>
      </c>
      <c r="O28" s="154">
        <v>0.4194</v>
      </c>
      <c r="P28" s="106"/>
      <c r="Q28" s="106"/>
      <c r="R28" s="105"/>
      <c r="S28" s="91">
        <v>0.45</v>
      </c>
      <c r="T28" s="186">
        <f t="shared" si="0"/>
        <v>0.4194</v>
      </c>
      <c r="U28" s="115">
        <f t="shared" si="7"/>
        <v>0.93199999999999994</v>
      </c>
      <c r="V28" s="84">
        <v>0</v>
      </c>
      <c r="W28" s="84">
        <f t="shared" si="5"/>
        <v>-1</v>
      </c>
      <c r="X28" s="84">
        <v>0</v>
      </c>
      <c r="Y28" s="84">
        <f t="shared" si="6"/>
        <v>0</v>
      </c>
      <c r="Z28" s="85">
        <v>1</v>
      </c>
      <c r="AA28" s="79"/>
      <c r="AB28" s="79"/>
      <c r="AC28" s="79"/>
      <c r="AD28" s="79"/>
      <c r="AE28" s="79"/>
      <c r="AF28" s="79"/>
      <c r="AG28" s="79"/>
      <c r="AH28" s="79"/>
      <c r="AI28" s="79"/>
      <c r="AJ28" s="79"/>
      <c r="AK28" s="79"/>
      <c r="AL28" s="79"/>
      <c r="AM28" s="79"/>
      <c r="AN28" s="79"/>
      <c r="AO28" s="79"/>
      <c r="AP28" s="79"/>
      <c r="AQ28" s="79"/>
      <c r="AR28" s="79"/>
      <c r="AS28" s="79"/>
      <c r="AT28" s="79"/>
      <c r="AU28" s="79"/>
      <c r="AV28" s="79"/>
      <c r="AW28" s="79"/>
      <c r="AX28" s="79"/>
      <c r="AY28" s="79"/>
      <c r="AZ28" s="79"/>
      <c r="BA28" s="79"/>
      <c r="BB28" s="79"/>
      <c r="BC28" s="79"/>
      <c r="BD28" s="79"/>
      <c r="BE28" s="79"/>
      <c r="BF28" s="79"/>
      <c r="BG28" s="79"/>
      <c r="BH28" s="79"/>
      <c r="BI28" s="79"/>
      <c r="BJ28" s="79"/>
      <c r="BK28" s="79"/>
      <c r="BL28" s="79"/>
      <c r="BM28" s="79"/>
      <c r="BN28" s="79"/>
      <c r="BO28" s="79"/>
      <c r="BP28" s="79"/>
      <c r="BQ28" s="79"/>
      <c r="BR28" s="79"/>
      <c r="BS28" s="79"/>
      <c r="BT28" s="79"/>
      <c r="BU28" s="79"/>
      <c r="BV28" s="79"/>
      <c r="BW28" s="79"/>
      <c r="BX28" s="79"/>
      <c r="BY28" s="79"/>
      <c r="BZ28" s="79"/>
      <c r="CA28" s="79"/>
      <c r="CB28" s="79"/>
      <c r="CC28" s="79"/>
      <c r="CD28" s="79"/>
      <c r="CE28" s="79"/>
      <c r="CF28" s="79"/>
      <c r="CG28" s="79"/>
      <c r="CH28" s="79"/>
      <c r="CI28" s="79"/>
      <c r="CJ28" s="79"/>
      <c r="CK28" s="79"/>
      <c r="CL28" s="79"/>
      <c r="CM28" s="79"/>
      <c r="CN28" s="79"/>
      <c r="CO28" s="79"/>
      <c r="CP28" s="79"/>
      <c r="CQ28" s="79"/>
      <c r="CR28" s="79"/>
      <c r="CS28" s="79"/>
      <c r="CT28" s="79"/>
      <c r="CU28" s="79"/>
      <c r="CV28" s="79"/>
      <c r="CW28" s="79"/>
      <c r="CX28" s="79"/>
      <c r="CY28" s="79"/>
      <c r="CZ28" s="79"/>
      <c r="DA28" s="79"/>
      <c r="DB28" s="79"/>
      <c r="DC28" s="79"/>
      <c r="DD28" s="79"/>
      <c r="DE28" s="79"/>
      <c r="DF28" s="79"/>
      <c r="DG28" s="79"/>
    </row>
    <row r="29" spans="1:257" s="79" customFormat="1" ht="50.1" customHeight="1" x14ac:dyDescent="0.2">
      <c r="A29" s="73" t="s">
        <v>113</v>
      </c>
      <c r="B29" s="73" t="s">
        <v>118</v>
      </c>
      <c r="C29" s="185" t="s">
        <v>387</v>
      </c>
      <c r="D29" s="73" t="s">
        <v>120</v>
      </c>
      <c r="E29" s="149" t="s">
        <v>170</v>
      </c>
      <c r="F29" s="209" t="s">
        <v>171</v>
      </c>
      <c r="G29" s="212"/>
      <c r="H29" s="150" t="s">
        <v>172</v>
      </c>
      <c r="I29" s="150" t="s">
        <v>143</v>
      </c>
      <c r="J29" s="150" t="s">
        <v>104</v>
      </c>
      <c r="K29" s="77" t="s">
        <v>196</v>
      </c>
      <c r="L29" s="148" t="s">
        <v>218</v>
      </c>
      <c r="M29" s="78" t="s">
        <v>216</v>
      </c>
      <c r="N29" s="154">
        <v>1</v>
      </c>
      <c r="O29" s="168">
        <v>0.24</v>
      </c>
      <c r="P29" s="154"/>
      <c r="Q29" s="168"/>
      <c r="R29" s="154"/>
      <c r="S29" s="168">
        <v>0.25</v>
      </c>
      <c r="T29" s="186">
        <f t="shared" si="0"/>
        <v>0.24</v>
      </c>
      <c r="U29" s="115">
        <f t="shared" ref="U29:U50" si="8">+O29/S29</f>
        <v>0.96</v>
      </c>
      <c r="V29" s="79">
        <v>0</v>
      </c>
      <c r="W29" s="79">
        <f>-COS((R29/Z29)*PI())</f>
        <v>-1</v>
      </c>
      <c r="X29" s="79">
        <v>0</v>
      </c>
      <c r="Y29" s="79">
        <f>SIN((R29/Z29)*PI())</f>
        <v>0</v>
      </c>
      <c r="Z29" s="81">
        <v>1</v>
      </c>
    </row>
    <row r="30" spans="1:257" s="84" customFormat="1" ht="50.1" customHeight="1" x14ac:dyDescent="0.2">
      <c r="A30" s="145" t="s">
        <v>113</v>
      </c>
      <c r="B30" s="145" t="s">
        <v>118</v>
      </c>
      <c r="C30" s="185" t="s">
        <v>387</v>
      </c>
      <c r="D30" s="145" t="s">
        <v>120</v>
      </c>
      <c r="E30" s="83" t="s">
        <v>173</v>
      </c>
      <c r="F30" s="210" t="s">
        <v>174</v>
      </c>
      <c r="G30" s="211"/>
      <c r="H30" s="144" t="s">
        <v>175</v>
      </c>
      <c r="I30" s="144" t="s">
        <v>143</v>
      </c>
      <c r="J30" s="144" t="s">
        <v>104</v>
      </c>
      <c r="K30" s="77" t="s">
        <v>196</v>
      </c>
      <c r="L30" s="146" t="s">
        <v>218</v>
      </c>
      <c r="M30" s="78" t="s">
        <v>216</v>
      </c>
      <c r="N30" s="91">
        <v>1</v>
      </c>
      <c r="O30" s="105">
        <v>0.75</v>
      </c>
      <c r="P30" s="91"/>
      <c r="Q30" s="91"/>
      <c r="R30" s="93"/>
      <c r="S30" s="105">
        <v>0.7</v>
      </c>
      <c r="T30" s="186">
        <f t="shared" si="0"/>
        <v>0.75</v>
      </c>
      <c r="U30" s="115">
        <f t="shared" si="8"/>
        <v>1.0714285714285714</v>
      </c>
      <c r="V30" s="84">
        <v>0</v>
      </c>
      <c r="W30" s="84">
        <f t="shared" si="5"/>
        <v>-1</v>
      </c>
      <c r="X30" s="84">
        <v>0</v>
      </c>
      <c r="Y30" s="84">
        <f t="shared" si="6"/>
        <v>0</v>
      </c>
      <c r="Z30" s="85">
        <v>1</v>
      </c>
      <c r="AA30" s="79"/>
      <c r="AB30" s="79"/>
      <c r="AC30" s="79"/>
      <c r="AD30" s="79"/>
      <c r="AE30" s="79"/>
      <c r="AF30" s="79"/>
      <c r="AG30" s="79"/>
      <c r="AH30" s="79"/>
      <c r="AI30" s="79"/>
      <c r="AJ30" s="79"/>
      <c r="AK30" s="79"/>
      <c r="AL30" s="79"/>
      <c r="AM30" s="79"/>
      <c r="AN30" s="79"/>
      <c r="AO30" s="79"/>
      <c r="AP30" s="79"/>
      <c r="AQ30" s="79"/>
      <c r="AR30" s="79"/>
      <c r="AS30" s="79"/>
      <c r="AT30" s="79"/>
      <c r="AU30" s="79"/>
      <c r="AV30" s="79"/>
      <c r="AW30" s="79"/>
      <c r="AX30" s="79"/>
      <c r="AY30" s="79"/>
      <c r="AZ30" s="79"/>
      <c r="BA30" s="79"/>
      <c r="BB30" s="79"/>
      <c r="BC30" s="79"/>
      <c r="BD30" s="79"/>
      <c r="BE30" s="79"/>
      <c r="BF30" s="79"/>
      <c r="BG30" s="79"/>
      <c r="BH30" s="79"/>
      <c r="BI30" s="79"/>
      <c r="BJ30" s="79"/>
      <c r="BK30" s="79"/>
      <c r="BL30" s="79"/>
      <c r="BM30" s="79"/>
      <c r="BN30" s="79"/>
      <c r="BO30" s="79"/>
      <c r="BP30" s="79"/>
      <c r="BQ30" s="79"/>
      <c r="BR30" s="79"/>
      <c r="BS30" s="79"/>
      <c r="BT30" s="79"/>
      <c r="BU30" s="79"/>
      <c r="BV30" s="79"/>
      <c r="BW30" s="79"/>
      <c r="BX30" s="79"/>
      <c r="BY30" s="79"/>
      <c r="BZ30" s="79"/>
      <c r="CA30" s="79"/>
      <c r="CB30" s="79"/>
      <c r="CC30" s="79"/>
      <c r="CD30" s="79"/>
      <c r="CE30" s="79"/>
      <c r="CF30" s="79"/>
      <c r="CG30" s="79"/>
      <c r="CH30" s="79"/>
      <c r="CI30" s="79"/>
      <c r="CJ30" s="79"/>
      <c r="CK30" s="79"/>
      <c r="CL30" s="79"/>
      <c r="CM30" s="79"/>
      <c r="CN30" s="79"/>
      <c r="CO30" s="79"/>
      <c r="CP30" s="79"/>
      <c r="CQ30" s="79"/>
      <c r="CR30" s="79"/>
      <c r="CS30" s="79"/>
      <c r="CT30" s="79"/>
      <c r="CU30" s="79"/>
      <c r="CV30" s="79"/>
      <c r="CW30" s="79"/>
      <c r="CX30" s="79"/>
      <c r="CY30" s="79"/>
      <c r="CZ30" s="79"/>
      <c r="DA30" s="79"/>
      <c r="DB30" s="79"/>
      <c r="DC30" s="79"/>
      <c r="DD30" s="79"/>
      <c r="DE30" s="79"/>
      <c r="DF30" s="79"/>
      <c r="DG30" s="79"/>
    </row>
    <row r="31" spans="1:257" s="79" customFormat="1" ht="50.1" customHeight="1" x14ac:dyDescent="0.2">
      <c r="A31" s="73" t="s">
        <v>113</v>
      </c>
      <c r="B31" s="73" t="s">
        <v>118</v>
      </c>
      <c r="C31" s="185" t="s">
        <v>387</v>
      </c>
      <c r="D31" s="73" t="s">
        <v>120</v>
      </c>
      <c r="E31" s="149" t="s">
        <v>176</v>
      </c>
      <c r="F31" s="228" t="s">
        <v>221</v>
      </c>
      <c r="G31" s="228"/>
      <c r="H31" s="150" t="s">
        <v>260</v>
      </c>
      <c r="I31" s="150" t="s">
        <v>143</v>
      </c>
      <c r="J31" s="150" t="s">
        <v>104</v>
      </c>
      <c r="K31" s="77" t="s">
        <v>261</v>
      </c>
      <c r="L31" s="164" t="s">
        <v>262</v>
      </c>
      <c r="M31" s="78" t="s">
        <v>263</v>
      </c>
      <c r="N31" s="154">
        <v>1</v>
      </c>
      <c r="O31" s="154">
        <v>0.83</v>
      </c>
      <c r="P31" s="154"/>
      <c r="Q31" s="154"/>
      <c r="R31" s="155"/>
      <c r="S31" s="154">
        <v>1</v>
      </c>
      <c r="T31" s="186">
        <f t="shared" si="0"/>
        <v>0.83</v>
      </c>
      <c r="U31" s="115">
        <f t="shared" si="8"/>
        <v>0.83</v>
      </c>
      <c r="Z31" s="81"/>
    </row>
    <row r="32" spans="1:257" s="84" customFormat="1" ht="50.1" customHeight="1" x14ac:dyDescent="0.2">
      <c r="A32" s="163" t="s">
        <v>113</v>
      </c>
      <c r="B32" s="119" t="s">
        <v>118</v>
      </c>
      <c r="C32" s="185" t="s">
        <v>387</v>
      </c>
      <c r="D32" s="119" t="s">
        <v>120</v>
      </c>
      <c r="E32" s="83" t="s">
        <v>177</v>
      </c>
      <c r="F32" s="209" t="s">
        <v>222</v>
      </c>
      <c r="G32" s="212"/>
      <c r="H32" s="118" t="s">
        <v>223</v>
      </c>
      <c r="I32" s="118" t="s">
        <v>143</v>
      </c>
      <c r="J32" s="118" t="s">
        <v>104</v>
      </c>
      <c r="K32" s="77" t="s">
        <v>224</v>
      </c>
      <c r="L32" s="120" t="s">
        <v>225</v>
      </c>
      <c r="M32" s="78" t="s">
        <v>225</v>
      </c>
      <c r="N32" s="133" t="s">
        <v>226</v>
      </c>
      <c r="O32" s="191">
        <v>-56364407.547999993</v>
      </c>
      <c r="P32" s="134"/>
      <c r="Q32" s="134"/>
      <c r="R32" s="134"/>
      <c r="S32" s="134">
        <v>0</v>
      </c>
      <c r="T32" s="127">
        <f t="shared" si="0"/>
        <v>-56364407.547999993</v>
      </c>
      <c r="U32" s="115">
        <v>1</v>
      </c>
      <c r="AA32" s="79"/>
      <c r="AB32" s="79"/>
      <c r="AC32" s="79"/>
      <c r="AD32" s="79"/>
      <c r="AE32" s="79"/>
      <c r="AF32" s="79"/>
      <c r="AG32" s="79"/>
      <c r="AH32" s="79"/>
      <c r="AI32" s="79"/>
      <c r="AJ32" s="79"/>
      <c r="AK32" s="79"/>
      <c r="AL32" s="79"/>
      <c r="AM32" s="79"/>
      <c r="AN32" s="79"/>
      <c r="AO32" s="79"/>
      <c r="AP32" s="79"/>
      <c r="AQ32" s="79"/>
      <c r="AR32" s="79"/>
      <c r="AS32" s="79"/>
      <c r="AT32" s="79"/>
      <c r="AU32" s="79"/>
      <c r="AV32" s="79"/>
      <c r="AW32" s="79"/>
      <c r="AX32" s="79"/>
      <c r="AY32" s="79"/>
      <c r="AZ32" s="79"/>
      <c r="BA32" s="79"/>
      <c r="BB32" s="79"/>
      <c r="BC32" s="79"/>
      <c r="BD32" s="79"/>
      <c r="BE32" s="79"/>
      <c r="BF32" s="79"/>
      <c r="BG32" s="79"/>
      <c r="BH32" s="79"/>
      <c r="BI32" s="79"/>
      <c r="BJ32" s="79"/>
      <c r="BK32" s="79"/>
      <c r="BL32" s="79"/>
      <c r="BM32" s="79"/>
      <c r="BN32" s="79"/>
      <c r="BO32" s="79"/>
      <c r="BP32" s="79"/>
      <c r="BQ32" s="79"/>
      <c r="BR32" s="79"/>
      <c r="BS32" s="79"/>
      <c r="BT32" s="79"/>
      <c r="BU32" s="79"/>
      <c r="BV32" s="79"/>
      <c r="BW32" s="79"/>
      <c r="BX32" s="79"/>
      <c r="BY32" s="79"/>
      <c r="BZ32" s="79"/>
      <c r="CA32" s="79"/>
      <c r="CB32" s="79"/>
      <c r="CC32" s="79"/>
      <c r="CD32" s="79"/>
      <c r="CE32" s="79"/>
      <c r="CF32" s="79"/>
      <c r="CG32" s="79"/>
      <c r="CH32" s="79"/>
      <c r="CI32" s="79"/>
      <c r="CJ32" s="79"/>
      <c r="CK32" s="79"/>
      <c r="CL32" s="79"/>
      <c r="CM32" s="79"/>
      <c r="CN32" s="79"/>
      <c r="CO32" s="79"/>
      <c r="CP32" s="79"/>
      <c r="CQ32" s="79"/>
      <c r="CR32" s="79"/>
      <c r="CS32" s="79"/>
      <c r="CT32" s="79"/>
      <c r="CU32" s="79"/>
      <c r="CV32" s="79"/>
      <c r="CW32" s="79"/>
      <c r="CX32" s="79"/>
      <c r="CY32" s="79"/>
      <c r="CZ32" s="79"/>
      <c r="DA32" s="79"/>
      <c r="DB32" s="79"/>
      <c r="DC32" s="79"/>
      <c r="DD32" s="79"/>
      <c r="DE32" s="79"/>
      <c r="DF32" s="79"/>
      <c r="DG32" s="79"/>
    </row>
    <row r="33" spans="1:257" s="84" customFormat="1" ht="50.1" customHeight="1" x14ac:dyDescent="0.2">
      <c r="A33" s="163" t="s">
        <v>113</v>
      </c>
      <c r="B33" s="119" t="s">
        <v>118</v>
      </c>
      <c r="C33" s="185" t="s">
        <v>387</v>
      </c>
      <c r="D33" s="119" t="s">
        <v>120</v>
      </c>
      <c r="E33" s="83" t="s">
        <v>178</v>
      </c>
      <c r="F33" s="209" t="s">
        <v>227</v>
      </c>
      <c r="G33" s="212"/>
      <c r="H33" s="118" t="s">
        <v>223</v>
      </c>
      <c r="I33" s="118" t="s">
        <v>143</v>
      </c>
      <c r="J33" s="118" t="s">
        <v>104</v>
      </c>
      <c r="K33" s="77" t="s">
        <v>224</v>
      </c>
      <c r="L33" s="120" t="s">
        <v>225</v>
      </c>
      <c r="M33" s="78" t="s">
        <v>225</v>
      </c>
      <c r="N33" s="133" t="s">
        <v>226</v>
      </c>
      <c r="O33" s="191">
        <v>-81204573.757999986</v>
      </c>
      <c r="P33" s="134"/>
      <c r="Q33" s="134"/>
      <c r="R33" s="134"/>
      <c r="S33" s="134">
        <v>0</v>
      </c>
      <c r="T33" s="127">
        <f t="shared" si="0"/>
        <v>-81204573.757999986</v>
      </c>
      <c r="U33" s="115">
        <v>1</v>
      </c>
      <c r="V33" s="84">
        <v>0</v>
      </c>
      <c r="W33" s="84">
        <f t="shared" si="5"/>
        <v>-1</v>
      </c>
      <c r="X33" s="84">
        <v>0</v>
      </c>
      <c r="Y33" s="84">
        <f t="shared" si="6"/>
        <v>0</v>
      </c>
      <c r="Z33" s="85">
        <v>1</v>
      </c>
      <c r="AA33" s="79"/>
      <c r="AB33" s="79"/>
      <c r="AC33" s="79"/>
      <c r="AD33" s="79"/>
      <c r="AE33" s="79"/>
      <c r="AF33" s="79"/>
      <c r="AG33" s="79"/>
      <c r="AH33" s="79"/>
      <c r="AI33" s="79"/>
      <c r="AJ33" s="79"/>
      <c r="AK33" s="79"/>
      <c r="AL33" s="79"/>
      <c r="AM33" s="79"/>
      <c r="AN33" s="79"/>
      <c r="AO33" s="79"/>
      <c r="AP33" s="79"/>
      <c r="AQ33" s="79"/>
      <c r="AR33" s="79"/>
      <c r="AS33" s="79"/>
      <c r="AT33" s="79"/>
      <c r="AU33" s="79"/>
      <c r="AV33" s="79"/>
      <c r="AW33" s="79"/>
      <c r="AX33" s="79"/>
      <c r="AY33" s="79"/>
      <c r="AZ33" s="79"/>
      <c r="BA33" s="79"/>
      <c r="BB33" s="79"/>
      <c r="BC33" s="79"/>
      <c r="BD33" s="79"/>
      <c r="BE33" s="79"/>
      <c r="BF33" s="79"/>
      <c r="BG33" s="79"/>
      <c r="BH33" s="79"/>
      <c r="BI33" s="79"/>
      <c r="BJ33" s="79"/>
      <c r="BK33" s="79"/>
      <c r="BL33" s="79"/>
      <c r="BM33" s="79"/>
      <c r="BN33" s="79"/>
      <c r="BO33" s="79"/>
      <c r="BP33" s="79"/>
      <c r="BQ33" s="79"/>
      <c r="BR33" s="79"/>
      <c r="BS33" s="79"/>
      <c r="BT33" s="79"/>
      <c r="BU33" s="79"/>
      <c r="BV33" s="79"/>
      <c r="BW33" s="79"/>
      <c r="BX33" s="79"/>
      <c r="BY33" s="79"/>
      <c r="BZ33" s="79"/>
      <c r="CA33" s="79"/>
      <c r="CB33" s="79"/>
      <c r="CC33" s="79"/>
      <c r="CD33" s="79"/>
      <c r="CE33" s="79"/>
      <c r="CF33" s="79"/>
      <c r="CG33" s="79"/>
      <c r="CH33" s="79"/>
      <c r="CI33" s="79"/>
      <c r="CJ33" s="79"/>
      <c r="CK33" s="79"/>
      <c r="CL33" s="79"/>
      <c r="CM33" s="79"/>
      <c r="CN33" s="79"/>
      <c r="CO33" s="79"/>
      <c r="CP33" s="79"/>
      <c r="CQ33" s="79"/>
      <c r="CR33" s="79"/>
      <c r="CS33" s="79"/>
      <c r="CT33" s="79"/>
      <c r="CU33" s="79"/>
      <c r="CV33" s="79"/>
      <c r="CW33" s="79"/>
      <c r="CX33" s="79"/>
      <c r="CY33" s="79"/>
      <c r="CZ33" s="79"/>
      <c r="DA33" s="79"/>
      <c r="DB33" s="79"/>
      <c r="DC33" s="79"/>
      <c r="DD33" s="79"/>
      <c r="DE33" s="79"/>
      <c r="DF33" s="79"/>
      <c r="DG33" s="79"/>
      <c r="IW33" s="85">
        <f>AVERAGE(U28:U33)</f>
        <v>0.96557142857142864</v>
      </c>
    </row>
    <row r="34" spans="1:257" s="84" customFormat="1" ht="50.1" customHeight="1" x14ac:dyDescent="0.2">
      <c r="A34" s="119" t="s">
        <v>113</v>
      </c>
      <c r="B34" s="119" t="s">
        <v>118</v>
      </c>
      <c r="C34" s="185" t="s">
        <v>387</v>
      </c>
      <c r="D34" s="119" t="s">
        <v>120</v>
      </c>
      <c r="E34" s="83" t="s">
        <v>309</v>
      </c>
      <c r="F34" s="213" t="s">
        <v>310</v>
      </c>
      <c r="G34" s="214"/>
      <c r="H34" s="118" t="s">
        <v>311</v>
      </c>
      <c r="I34" s="118" t="s">
        <v>143</v>
      </c>
      <c r="J34" s="118" t="s">
        <v>104</v>
      </c>
      <c r="K34" s="77" t="s">
        <v>193</v>
      </c>
      <c r="L34" s="121" t="s">
        <v>312</v>
      </c>
      <c r="M34" s="78" t="s">
        <v>313</v>
      </c>
      <c r="N34" s="135">
        <v>1</v>
      </c>
      <c r="O34" s="135">
        <v>1</v>
      </c>
      <c r="P34" s="135"/>
      <c r="Q34" s="135"/>
      <c r="R34" s="135"/>
      <c r="S34" s="135">
        <v>1</v>
      </c>
      <c r="T34" s="186">
        <f t="shared" si="0"/>
        <v>1</v>
      </c>
      <c r="U34" s="115">
        <f t="shared" si="8"/>
        <v>1</v>
      </c>
      <c r="Z34" s="85"/>
      <c r="AA34" s="79"/>
      <c r="AB34" s="79"/>
      <c r="AC34" s="79"/>
      <c r="AD34" s="79"/>
      <c r="AE34" s="79"/>
      <c r="AF34" s="79"/>
      <c r="AG34" s="79"/>
      <c r="AH34" s="79"/>
      <c r="AI34" s="79"/>
      <c r="AJ34" s="79"/>
      <c r="AK34" s="79"/>
      <c r="AL34" s="79"/>
      <c r="AM34" s="79"/>
      <c r="AN34" s="79"/>
      <c r="AO34" s="79"/>
      <c r="AP34" s="79"/>
      <c r="AQ34" s="79"/>
      <c r="AR34" s="79"/>
      <c r="AS34" s="79"/>
      <c r="AT34" s="79"/>
      <c r="AU34" s="79"/>
      <c r="AV34" s="79"/>
      <c r="AW34" s="79"/>
      <c r="AX34" s="79"/>
      <c r="AY34" s="79"/>
      <c r="AZ34" s="79"/>
      <c r="BA34" s="79"/>
      <c r="BB34" s="79"/>
      <c r="BC34" s="79"/>
      <c r="BD34" s="79"/>
      <c r="BE34" s="79"/>
      <c r="BF34" s="79"/>
      <c r="BG34" s="79"/>
      <c r="BH34" s="79"/>
      <c r="BI34" s="79"/>
      <c r="BJ34" s="79"/>
      <c r="BK34" s="79"/>
      <c r="BL34" s="79"/>
      <c r="BM34" s="79"/>
      <c r="BN34" s="79"/>
      <c r="BO34" s="79"/>
      <c r="BP34" s="79"/>
      <c r="BQ34" s="79"/>
      <c r="BR34" s="79"/>
      <c r="BS34" s="79"/>
      <c r="BT34" s="79"/>
      <c r="BU34" s="79"/>
      <c r="BV34" s="79"/>
      <c r="BW34" s="79"/>
      <c r="BX34" s="79"/>
      <c r="BY34" s="79"/>
      <c r="BZ34" s="79"/>
      <c r="CA34" s="79"/>
      <c r="CB34" s="79"/>
      <c r="CC34" s="79"/>
      <c r="CD34" s="79"/>
      <c r="CE34" s="79"/>
      <c r="CF34" s="79"/>
      <c r="CG34" s="79"/>
      <c r="CH34" s="79"/>
      <c r="CI34" s="79"/>
      <c r="CJ34" s="79"/>
      <c r="CK34" s="79"/>
      <c r="CL34" s="79"/>
      <c r="CM34" s="79"/>
      <c r="CN34" s="79"/>
      <c r="CO34" s="79"/>
      <c r="CP34" s="79"/>
      <c r="CQ34" s="79"/>
      <c r="CR34" s="79"/>
      <c r="CS34" s="79"/>
      <c r="CT34" s="79"/>
      <c r="CU34" s="79"/>
      <c r="CV34" s="79"/>
      <c r="CW34" s="79"/>
      <c r="CX34" s="79"/>
      <c r="CY34" s="79"/>
      <c r="CZ34" s="79"/>
      <c r="DA34" s="79"/>
      <c r="DB34" s="79"/>
      <c r="DC34" s="79"/>
      <c r="DD34" s="79"/>
      <c r="DE34" s="79"/>
      <c r="DF34" s="79"/>
      <c r="DG34" s="79"/>
      <c r="IW34" s="85"/>
    </row>
    <row r="35" spans="1:257" s="74" customFormat="1" ht="50.1" customHeight="1" x14ac:dyDescent="0.2">
      <c r="A35" s="162" t="s">
        <v>114</v>
      </c>
      <c r="B35" s="162" t="s">
        <v>118</v>
      </c>
      <c r="C35" s="185" t="s">
        <v>385</v>
      </c>
      <c r="D35" s="162" t="s">
        <v>120</v>
      </c>
      <c r="E35" s="83" t="s">
        <v>180</v>
      </c>
      <c r="F35" s="209" t="s">
        <v>276</v>
      </c>
      <c r="G35" s="212"/>
      <c r="H35" s="161" t="s">
        <v>277</v>
      </c>
      <c r="I35" s="161" t="s">
        <v>143</v>
      </c>
      <c r="J35" s="161" t="s">
        <v>104</v>
      </c>
      <c r="K35" s="77" t="s">
        <v>137</v>
      </c>
      <c r="L35" s="159" t="s">
        <v>208</v>
      </c>
      <c r="M35" s="78" t="s">
        <v>205</v>
      </c>
      <c r="N35" s="70">
        <v>1</v>
      </c>
      <c r="O35" s="86">
        <v>1</v>
      </c>
      <c r="P35" s="86"/>
      <c r="Q35" s="86"/>
      <c r="R35" s="86"/>
      <c r="S35" s="86">
        <v>1</v>
      </c>
      <c r="T35" s="186">
        <f t="shared" si="0"/>
        <v>1</v>
      </c>
      <c r="U35" s="115">
        <f t="shared" si="8"/>
        <v>1</v>
      </c>
      <c r="V35" s="74">
        <v>0</v>
      </c>
      <c r="W35" s="74">
        <f t="shared" si="5"/>
        <v>-1</v>
      </c>
      <c r="X35" s="74">
        <v>0</v>
      </c>
      <c r="Y35" s="74">
        <f t="shared" si="6"/>
        <v>0</v>
      </c>
      <c r="Z35" s="82">
        <v>1</v>
      </c>
      <c r="AA35" s="79"/>
      <c r="AB35" s="79"/>
      <c r="AC35" s="79"/>
      <c r="AD35" s="79"/>
      <c r="AE35" s="79"/>
      <c r="AF35" s="79"/>
      <c r="AG35" s="79"/>
      <c r="AH35" s="79"/>
      <c r="AI35" s="79"/>
      <c r="AJ35" s="79"/>
      <c r="AK35" s="79"/>
      <c r="AL35" s="79"/>
      <c r="AM35" s="79"/>
      <c r="AN35" s="79"/>
      <c r="AO35" s="79"/>
      <c r="AP35" s="79"/>
      <c r="AQ35" s="79"/>
      <c r="AR35" s="79"/>
      <c r="AS35" s="79"/>
      <c r="AT35" s="79"/>
      <c r="AU35" s="79"/>
      <c r="AV35" s="79"/>
      <c r="AW35" s="79"/>
      <c r="AX35" s="79"/>
      <c r="AY35" s="79"/>
      <c r="AZ35" s="79"/>
      <c r="BA35" s="79"/>
      <c r="BB35" s="79"/>
      <c r="BC35" s="79"/>
      <c r="BD35" s="79"/>
      <c r="BE35" s="79"/>
      <c r="BF35" s="79"/>
      <c r="BG35" s="79"/>
      <c r="BH35" s="79"/>
      <c r="BI35" s="79"/>
      <c r="BJ35" s="79"/>
      <c r="BK35" s="79"/>
      <c r="BL35" s="79"/>
      <c r="BM35" s="79"/>
      <c r="BN35" s="79"/>
      <c r="BO35" s="79"/>
      <c r="BP35" s="79"/>
      <c r="BQ35" s="79"/>
      <c r="BR35" s="79"/>
      <c r="BS35" s="79"/>
      <c r="BT35" s="79"/>
      <c r="BU35" s="79"/>
      <c r="BV35" s="79"/>
      <c r="BW35" s="79"/>
      <c r="BX35" s="79"/>
      <c r="BY35" s="79"/>
      <c r="BZ35" s="79"/>
      <c r="CA35" s="79"/>
      <c r="CB35" s="79"/>
      <c r="CC35" s="79"/>
      <c r="CD35" s="79"/>
      <c r="CE35" s="79"/>
      <c r="CF35" s="79"/>
      <c r="CG35" s="79"/>
      <c r="CH35" s="79"/>
      <c r="CI35" s="79"/>
      <c r="CJ35" s="79"/>
      <c r="CK35" s="79"/>
      <c r="CL35" s="79"/>
      <c r="CM35" s="79"/>
      <c r="CN35" s="79"/>
      <c r="CO35" s="79"/>
      <c r="CP35" s="79"/>
      <c r="CQ35" s="79"/>
      <c r="CR35" s="79"/>
      <c r="CS35" s="79"/>
      <c r="CT35" s="79"/>
      <c r="CU35" s="79"/>
      <c r="CV35" s="79"/>
      <c r="CW35" s="79"/>
      <c r="CX35" s="79"/>
      <c r="CY35" s="79"/>
      <c r="CZ35" s="79"/>
      <c r="DA35" s="79"/>
      <c r="DB35" s="79"/>
      <c r="DC35" s="79"/>
      <c r="DD35" s="79"/>
      <c r="DE35" s="79"/>
      <c r="DF35" s="79"/>
      <c r="DG35" s="79"/>
    </row>
    <row r="36" spans="1:257" s="74" customFormat="1" ht="50.1" customHeight="1" x14ac:dyDescent="0.2">
      <c r="A36" s="162" t="s">
        <v>114</v>
      </c>
      <c r="B36" s="162" t="s">
        <v>118</v>
      </c>
      <c r="C36" s="185" t="s">
        <v>385</v>
      </c>
      <c r="D36" s="162" t="s">
        <v>120</v>
      </c>
      <c r="E36" s="83" t="s">
        <v>181</v>
      </c>
      <c r="F36" s="209" t="s">
        <v>278</v>
      </c>
      <c r="G36" s="212"/>
      <c r="H36" s="161" t="s">
        <v>183</v>
      </c>
      <c r="I36" s="161" t="s">
        <v>143</v>
      </c>
      <c r="J36" s="161" t="s">
        <v>104</v>
      </c>
      <c r="K36" s="77" t="s">
        <v>137</v>
      </c>
      <c r="L36" s="159" t="s">
        <v>208</v>
      </c>
      <c r="M36" s="78" t="s">
        <v>205</v>
      </c>
      <c r="N36" s="70">
        <v>1</v>
      </c>
      <c r="O36" s="86">
        <v>1</v>
      </c>
      <c r="P36" s="86"/>
      <c r="Q36" s="86"/>
      <c r="R36" s="86"/>
      <c r="S36" s="86">
        <v>1</v>
      </c>
      <c r="T36" s="127">
        <f t="shared" si="0"/>
        <v>1</v>
      </c>
      <c r="U36" s="115">
        <f t="shared" si="8"/>
        <v>1</v>
      </c>
      <c r="V36" s="74">
        <v>0</v>
      </c>
      <c r="W36" s="74">
        <f t="shared" si="5"/>
        <v>-1</v>
      </c>
      <c r="X36" s="74">
        <v>0</v>
      </c>
      <c r="Y36" s="74">
        <f t="shared" si="6"/>
        <v>0</v>
      </c>
      <c r="Z36" s="82">
        <v>1</v>
      </c>
      <c r="AA36" s="79"/>
      <c r="AB36" s="79"/>
      <c r="AC36" s="79"/>
      <c r="AD36" s="79"/>
      <c r="AE36" s="79"/>
      <c r="AF36" s="79"/>
      <c r="AG36" s="79"/>
      <c r="AH36" s="79"/>
      <c r="AI36" s="79"/>
      <c r="AJ36" s="79"/>
      <c r="AK36" s="79"/>
      <c r="AL36" s="79"/>
      <c r="AM36" s="79"/>
      <c r="AN36" s="79"/>
      <c r="AO36" s="79"/>
      <c r="AP36" s="79"/>
      <c r="AQ36" s="79"/>
      <c r="AR36" s="79"/>
      <c r="AS36" s="79"/>
      <c r="AT36" s="79"/>
      <c r="AU36" s="79"/>
      <c r="AV36" s="79"/>
      <c r="AW36" s="79"/>
      <c r="AX36" s="79"/>
      <c r="AY36" s="79"/>
      <c r="AZ36" s="79"/>
      <c r="BA36" s="79"/>
      <c r="BB36" s="79"/>
      <c r="BC36" s="79"/>
      <c r="BD36" s="79"/>
      <c r="BE36" s="79"/>
      <c r="BF36" s="79"/>
      <c r="BG36" s="79"/>
      <c r="BH36" s="79"/>
      <c r="BI36" s="79"/>
      <c r="BJ36" s="79"/>
      <c r="BK36" s="79"/>
      <c r="BL36" s="79"/>
      <c r="BM36" s="79"/>
      <c r="BN36" s="79"/>
      <c r="BO36" s="79"/>
      <c r="BP36" s="79"/>
      <c r="BQ36" s="79"/>
      <c r="BR36" s="79"/>
      <c r="BS36" s="79"/>
      <c r="BT36" s="79"/>
      <c r="BU36" s="79"/>
      <c r="BV36" s="79"/>
      <c r="BW36" s="79"/>
      <c r="BX36" s="79"/>
      <c r="BY36" s="79"/>
      <c r="BZ36" s="79"/>
      <c r="CA36" s="79"/>
      <c r="CB36" s="79"/>
      <c r="CC36" s="79"/>
      <c r="CD36" s="79"/>
      <c r="CE36" s="79"/>
      <c r="CF36" s="79"/>
      <c r="CG36" s="79"/>
      <c r="CH36" s="79"/>
      <c r="CI36" s="79"/>
      <c r="CJ36" s="79"/>
      <c r="CK36" s="79"/>
      <c r="CL36" s="79"/>
      <c r="CM36" s="79"/>
      <c r="CN36" s="79"/>
      <c r="CO36" s="79"/>
      <c r="CP36" s="79"/>
      <c r="CQ36" s="79"/>
      <c r="CR36" s="79"/>
      <c r="CS36" s="79"/>
      <c r="CT36" s="79"/>
      <c r="CU36" s="79"/>
      <c r="CV36" s="79"/>
      <c r="CW36" s="79"/>
      <c r="CX36" s="79"/>
      <c r="CY36" s="79"/>
      <c r="CZ36" s="79"/>
      <c r="DA36" s="79"/>
      <c r="DB36" s="79"/>
      <c r="DC36" s="79"/>
      <c r="DD36" s="79"/>
      <c r="DE36" s="79"/>
      <c r="DF36" s="79"/>
      <c r="DG36" s="79"/>
    </row>
    <row r="37" spans="1:257" s="84" customFormat="1" ht="50.1" customHeight="1" x14ac:dyDescent="0.2">
      <c r="A37" s="102" t="s">
        <v>114</v>
      </c>
      <c r="B37" s="102" t="s">
        <v>118</v>
      </c>
      <c r="C37" s="185" t="s">
        <v>385</v>
      </c>
      <c r="D37" s="102" t="s">
        <v>120</v>
      </c>
      <c r="E37" s="83" t="s">
        <v>182</v>
      </c>
      <c r="F37" s="209" t="s">
        <v>274</v>
      </c>
      <c r="G37" s="212"/>
      <c r="H37" s="101" t="s">
        <v>275</v>
      </c>
      <c r="I37" s="101" t="s">
        <v>143</v>
      </c>
      <c r="J37" s="101" t="s">
        <v>104</v>
      </c>
      <c r="K37" s="77" t="s">
        <v>138</v>
      </c>
      <c r="L37" s="104" t="s">
        <v>281</v>
      </c>
      <c r="M37" s="78" t="s">
        <v>319</v>
      </c>
      <c r="N37" s="70">
        <v>1</v>
      </c>
      <c r="O37" s="86">
        <v>0</v>
      </c>
      <c r="P37" s="86"/>
      <c r="Q37" s="86"/>
      <c r="R37" s="86"/>
      <c r="S37" s="86">
        <v>0</v>
      </c>
      <c r="T37" s="127">
        <f t="shared" si="0"/>
        <v>0</v>
      </c>
      <c r="U37" s="115">
        <v>1</v>
      </c>
      <c r="AA37" s="79"/>
      <c r="AB37" s="79"/>
      <c r="AC37" s="79"/>
      <c r="AD37" s="79"/>
      <c r="AE37" s="79"/>
      <c r="AF37" s="79"/>
      <c r="AG37" s="79"/>
      <c r="AH37" s="79"/>
      <c r="AI37" s="79"/>
      <c r="AJ37" s="79"/>
      <c r="AK37" s="79"/>
      <c r="AL37" s="79"/>
      <c r="AM37" s="79"/>
      <c r="AN37" s="79"/>
      <c r="AO37" s="79"/>
      <c r="AP37" s="79"/>
      <c r="AQ37" s="79"/>
      <c r="AR37" s="79"/>
      <c r="AS37" s="79"/>
      <c r="AT37" s="79"/>
      <c r="AU37" s="79"/>
      <c r="AV37" s="79"/>
      <c r="AW37" s="79"/>
      <c r="AX37" s="79"/>
      <c r="AY37" s="79"/>
      <c r="AZ37" s="79"/>
      <c r="BA37" s="79"/>
      <c r="BB37" s="79"/>
      <c r="BC37" s="79"/>
      <c r="BD37" s="79"/>
      <c r="BE37" s="79"/>
      <c r="BF37" s="79"/>
      <c r="BG37" s="79"/>
      <c r="BH37" s="79"/>
      <c r="BI37" s="79"/>
      <c r="BJ37" s="79"/>
      <c r="BK37" s="79"/>
      <c r="BL37" s="79"/>
      <c r="BM37" s="79"/>
      <c r="BN37" s="79"/>
      <c r="BO37" s="79"/>
      <c r="BP37" s="79"/>
      <c r="BQ37" s="79"/>
      <c r="BR37" s="79"/>
      <c r="BS37" s="79"/>
      <c r="BT37" s="79"/>
      <c r="BU37" s="79"/>
      <c r="BV37" s="79"/>
      <c r="BW37" s="79"/>
      <c r="BX37" s="79"/>
      <c r="BY37" s="79"/>
      <c r="BZ37" s="79"/>
      <c r="CA37" s="79"/>
      <c r="CB37" s="79"/>
      <c r="CC37" s="79"/>
      <c r="CD37" s="79"/>
      <c r="CE37" s="79"/>
      <c r="CF37" s="79"/>
      <c r="CG37" s="79"/>
      <c r="CH37" s="79"/>
      <c r="CI37" s="79"/>
      <c r="CJ37" s="79"/>
      <c r="CK37" s="79"/>
      <c r="CL37" s="79"/>
      <c r="CM37" s="79"/>
      <c r="CN37" s="79"/>
      <c r="CO37" s="79"/>
      <c r="CP37" s="79"/>
      <c r="CQ37" s="79"/>
      <c r="CR37" s="79"/>
      <c r="CS37" s="79"/>
      <c r="CT37" s="79"/>
      <c r="CU37" s="79"/>
      <c r="CV37" s="79"/>
      <c r="CW37" s="79"/>
      <c r="CX37" s="79"/>
      <c r="CY37" s="79"/>
      <c r="CZ37" s="79"/>
      <c r="DA37" s="79"/>
      <c r="DB37" s="79"/>
      <c r="DC37" s="79"/>
      <c r="DD37" s="79"/>
      <c r="DE37" s="79"/>
      <c r="DF37" s="79"/>
      <c r="DG37" s="79"/>
    </row>
    <row r="38" spans="1:257" s="84" customFormat="1" ht="50.1" customHeight="1" x14ac:dyDescent="0.2">
      <c r="A38" s="162" t="s">
        <v>114</v>
      </c>
      <c r="B38" s="162" t="s">
        <v>118</v>
      </c>
      <c r="C38" s="185" t="s">
        <v>385</v>
      </c>
      <c r="D38" s="162" t="s">
        <v>120</v>
      </c>
      <c r="E38" s="83" t="s">
        <v>206</v>
      </c>
      <c r="F38" s="215" t="s">
        <v>317</v>
      </c>
      <c r="G38" s="216"/>
      <c r="H38" s="84" t="s">
        <v>318</v>
      </c>
      <c r="I38" s="161" t="s">
        <v>143</v>
      </c>
      <c r="J38" s="161" t="s">
        <v>104</v>
      </c>
      <c r="K38" s="77" t="s">
        <v>138</v>
      </c>
      <c r="L38" s="160" t="s">
        <v>241</v>
      </c>
      <c r="M38" s="78" t="s">
        <v>195</v>
      </c>
      <c r="N38" s="70">
        <v>0.95</v>
      </c>
      <c r="O38" s="86">
        <v>0</v>
      </c>
      <c r="P38" s="86"/>
      <c r="Q38" s="86"/>
      <c r="R38" s="86"/>
      <c r="S38" s="86">
        <v>0</v>
      </c>
      <c r="T38" s="127">
        <f t="shared" si="0"/>
        <v>0</v>
      </c>
      <c r="U38" s="115">
        <v>1</v>
      </c>
      <c r="AA38" s="79"/>
      <c r="AB38" s="79"/>
      <c r="AC38" s="79"/>
      <c r="AD38" s="79"/>
      <c r="AE38" s="79"/>
      <c r="AF38" s="79"/>
      <c r="AG38" s="79"/>
      <c r="AH38" s="79"/>
      <c r="AI38" s="79"/>
      <c r="AJ38" s="79"/>
      <c r="AK38" s="79"/>
      <c r="AL38" s="79"/>
      <c r="AM38" s="79"/>
      <c r="AN38" s="79"/>
      <c r="AO38" s="79"/>
      <c r="AP38" s="79"/>
      <c r="AQ38" s="79"/>
      <c r="AR38" s="79"/>
      <c r="AS38" s="79"/>
      <c r="AT38" s="79"/>
      <c r="AU38" s="79"/>
      <c r="AV38" s="79"/>
      <c r="AW38" s="79"/>
      <c r="AX38" s="79"/>
      <c r="AY38" s="79"/>
      <c r="AZ38" s="79"/>
      <c r="BA38" s="79"/>
      <c r="BB38" s="79"/>
      <c r="BC38" s="79"/>
      <c r="BD38" s="79"/>
      <c r="BE38" s="79"/>
      <c r="BF38" s="79"/>
      <c r="BG38" s="79"/>
      <c r="BH38" s="79"/>
      <c r="BI38" s="79"/>
      <c r="BJ38" s="79"/>
      <c r="BK38" s="79"/>
      <c r="BL38" s="79"/>
      <c r="BM38" s="79"/>
      <c r="BN38" s="79"/>
      <c r="BO38" s="79"/>
      <c r="BP38" s="79"/>
      <c r="BQ38" s="79"/>
      <c r="BR38" s="79"/>
      <c r="BS38" s="79"/>
      <c r="BT38" s="79"/>
      <c r="BU38" s="79"/>
      <c r="BV38" s="79"/>
      <c r="BW38" s="79"/>
      <c r="BX38" s="79"/>
      <c r="BY38" s="79"/>
      <c r="BZ38" s="79"/>
      <c r="CA38" s="79"/>
      <c r="CB38" s="79"/>
      <c r="CC38" s="79"/>
      <c r="CD38" s="79"/>
      <c r="CE38" s="79"/>
      <c r="CF38" s="79"/>
      <c r="CG38" s="79"/>
      <c r="CH38" s="79"/>
      <c r="CI38" s="79"/>
      <c r="CJ38" s="79"/>
      <c r="CK38" s="79"/>
      <c r="CL38" s="79"/>
      <c r="CM38" s="79"/>
      <c r="CN38" s="79"/>
      <c r="CO38" s="79"/>
      <c r="CP38" s="79"/>
      <c r="CQ38" s="79"/>
      <c r="CR38" s="79"/>
      <c r="CS38" s="79"/>
      <c r="CT38" s="79"/>
      <c r="CU38" s="79"/>
      <c r="CV38" s="79"/>
      <c r="CW38" s="79"/>
      <c r="CX38" s="79"/>
      <c r="CY38" s="79"/>
      <c r="CZ38" s="79"/>
      <c r="DA38" s="79"/>
      <c r="DB38" s="79"/>
      <c r="DC38" s="79"/>
      <c r="DD38" s="79"/>
      <c r="DE38" s="79"/>
      <c r="DF38" s="79"/>
      <c r="DG38" s="79"/>
    </row>
    <row r="39" spans="1:257" s="84" customFormat="1" ht="50.1" customHeight="1" x14ac:dyDescent="0.2">
      <c r="A39" s="102" t="s">
        <v>114</v>
      </c>
      <c r="B39" s="102" t="s">
        <v>118</v>
      </c>
      <c r="C39" s="185" t="s">
        <v>385</v>
      </c>
      <c r="D39" s="102" t="s">
        <v>120</v>
      </c>
      <c r="E39" s="83" t="s">
        <v>207</v>
      </c>
      <c r="F39" s="209" t="s">
        <v>279</v>
      </c>
      <c r="G39" s="212"/>
      <c r="H39" s="101" t="s">
        <v>280</v>
      </c>
      <c r="I39" s="101" t="s">
        <v>143</v>
      </c>
      <c r="J39" s="101" t="s">
        <v>104</v>
      </c>
      <c r="K39" s="77" t="s">
        <v>138</v>
      </c>
      <c r="L39" s="103" t="s">
        <v>281</v>
      </c>
      <c r="M39" s="78" t="s">
        <v>201</v>
      </c>
      <c r="N39" s="70">
        <v>1</v>
      </c>
      <c r="O39" s="86">
        <v>0.94</v>
      </c>
      <c r="P39" s="173"/>
      <c r="Q39" s="173"/>
      <c r="R39" s="173"/>
      <c r="S39" s="86">
        <v>1</v>
      </c>
      <c r="T39" s="186">
        <f t="shared" si="0"/>
        <v>0.94</v>
      </c>
      <c r="U39" s="115">
        <f t="shared" si="8"/>
        <v>0.94</v>
      </c>
      <c r="AA39" s="79"/>
      <c r="AB39" s="79"/>
      <c r="AC39" s="79"/>
      <c r="AD39" s="79"/>
      <c r="AE39" s="79"/>
      <c r="AF39" s="79"/>
      <c r="AG39" s="79"/>
      <c r="AH39" s="79"/>
      <c r="AI39" s="79"/>
      <c r="AJ39" s="79"/>
      <c r="AK39" s="79"/>
      <c r="AL39" s="79"/>
      <c r="AM39" s="79"/>
      <c r="AN39" s="79"/>
      <c r="AO39" s="79"/>
      <c r="AP39" s="79"/>
      <c r="AQ39" s="79"/>
      <c r="AR39" s="79"/>
      <c r="AS39" s="79"/>
      <c r="AT39" s="79"/>
      <c r="AU39" s="79"/>
      <c r="AV39" s="79"/>
      <c r="AW39" s="79"/>
      <c r="AX39" s="79"/>
      <c r="AY39" s="79"/>
      <c r="AZ39" s="79"/>
      <c r="BA39" s="79"/>
      <c r="BB39" s="79"/>
      <c r="BC39" s="79"/>
      <c r="BD39" s="79"/>
      <c r="BE39" s="79"/>
      <c r="BF39" s="79"/>
      <c r="BG39" s="79"/>
      <c r="BH39" s="79"/>
      <c r="BI39" s="79"/>
      <c r="BJ39" s="79"/>
      <c r="BK39" s="79"/>
      <c r="BL39" s="79"/>
      <c r="BM39" s="79"/>
      <c r="BN39" s="79"/>
      <c r="BO39" s="79"/>
      <c r="BP39" s="79"/>
      <c r="BQ39" s="79"/>
      <c r="BR39" s="79"/>
      <c r="BS39" s="79"/>
      <c r="BT39" s="79"/>
      <c r="BU39" s="79"/>
      <c r="BV39" s="79"/>
      <c r="BW39" s="79"/>
      <c r="BX39" s="79"/>
      <c r="BY39" s="79"/>
      <c r="BZ39" s="79"/>
      <c r="CA39" s="79"/>
      <c r="CB39" s="79"/>
      <c r="CC39" s="79"/>
      <c r="CD39" s="79"/>
      <c r="CE39" s="79"/>
      <c r="CF39" s="79"/>
      <c r="CG39" s="79"/>
      <c r="CH39" s="79"/>
      <c r="CI39" s="79"/>
      <c r="CJ39" s="79"/>
      <c r="CK39" s="79"/>
      <c r="CL39" s="79"/>
      <c r="CM39" s="79"/>
      <c r="CN39" s="79"/>
      <c r="CO39" s="79"/>
      <c r="CP39" s="79"/>
      <c r="CQ39" s="79"/>
      <c r="CR39" s="79"/>
      <c r="CS39" s="79"/>
      <c r="CT39" s="79"/>
      <c r="CU39" s="79"/>
      <c r="CV39" s="79"/>
      <c r="CW39" s="79"/>
      <c r="CX39" s="79"/>
      <c r="CY39" s="79"/>
      <c r="CZ39" s="79"/>
      <c r="DA39" s="79"/>
      <c r="DB39" s="79"/>
      <c r="DC39" s="79"/>
      <c r="DD39" s="79"/>
      <c r="DE39" s="79"/>
      <c r="DF39" s="79"/>
      <c r="DG39" s="79"/>
    </row>
    <row r="40" spans="1:257" s="84" customFormat="1" ht="50.1" customHeight="1" x14ac:dyDescent="0.2">
      <c r="A40" s="162" t="s">
        <v>114</v>
      </c>
      <c r="B40" s="162" t="s">
        <v>118</v>
      </c>
      <c r="C40" s="185" t="s">
        <v>385</v>
      </c>
      <c r="D40" s="162" t="s">
        <v>120</v>
      </c>
      <c r="E40" s="83" t="s">
        <v>209</v>
      </c>
      <c r="F40" s="217" t="s">
        <v>320</v>
      </c>
      <c r="G40" s="218"/>
      <c r="H40" s="161" t="s">
        <v>321</v>
      </c>
      <c r="I40" s="161" t="s">
        <v>143</v>
      </c>
      <c r="J40" s="161" t="s">
        <v>104</v>
      </c>
      <c r="K40" s="77" t="s">
        <v>324</v>
      </c>
      <c r="L40" s="159" t="s">
        <v>323</v>
      </c>
      <c r="M40" s="78" t="s">
        <v>325</v>
      </c>
      <c r="N40" s="70">
        <v>1</v>
      </c>
      <c r="O40" s="86">
        <v>0</v>
      </c>
      <c r="P40" s="173"/>
      <c r="Q40" s="173"/>
      <c r="R40" s="86"/>
      <c r="S40" s="86">
        <v>0</v>
      </c>
      <c r="T40" s="186">
        <f>SUM(O40:R40)</f>
        <v>0</v>
      </c>
      <c r="U40" s="115">
        <v>1</v>
      </c>
      <c r="AA40" s="79"/>
      <c r="AB40" s="79"/>
      <c r="AC40" s="79"/>
      <c r="AD40" s="79"/>
      <c r="AE40" s="79"/>
      <c r="AF40" s="79"/>
      <c r="AG40" s="79"/>
      <c r="AH40" s="79"/>
      <c r="AI40" s="79"/>
      <c r="AJ40" s="79"/>
      <c r="AK40" s="79"/>
      <c r="AL40" s="79"/>
      <c r="AM40" s="79"/>
      <c r="AN40" s="79"/>
      <c r="AO40" s="79"/>
      <c r="AP40" s="79"/>
      <c r="AQ40" s="79"/>
      <c r="AR40" s="79"/>
      <c r="AS40" s="79"/>
      <c r="AT40" s="79"/>
      <c r="AU40" s="79"/>
      <c r="AV40" s="79"/>
      <c r="AW40" s="79"/>
      <c r="AX40" s="79"/>
      <c r="AY40" s="79"/>
      <c r="AZ40" s="79"/>
      <c r="BA40" s="79"/>
      <c r="BB40" s="79"/>
      <c r="BC40" s="79"/>
      <c r="BD40" s="79"/>
      <c r="BE40" s="79"/>
      <c r="BF40" s="79"/>
      <c r="BG40" s="79"/>
      <c r="BH40" s="79"/>
      <c r="BI40" s="79"/>
      <c r="BJ40" s="79"/>
      <c r="BK40" s="79"/>
      <c r="BL40" s="79"/>
      <c r="BM40" s="79"/>
      <c r="BN40" s="79"/>
      <c r="BO40" s="79"/>
      <c r="BP40" s="79"/>
      <c r="BQ40" s="79"/>
      <c r="BR40" s="79"/>
      <c r="BS40" s="79"/>
      <c r="BT40" s="79"/>
      <c r="BU40" s="79"/>
      <c r="BV40" s="79"/>
      <c r="BW40" s="79"/>
      <c r="BX40" s="79"/>
      <c r="BY40" s="79"/>
      <c r="BZ40" s="79"/>
      <c r="CA40" s="79"/>
      <c r="CB40" s="79"/>
      <c r="CC40" s="79"/>
      <c r="CD40" s="79"/>
      <c r="CE40" s="79"/>
      <c r="CF40" s="79"/>
      <c r="CG40" s="79"/>
      <c r="CH40" s="79"/>
      <c r="CI40" s="79"/>
      <c r="CJ40" s="79"/>
      <c r="CK40" s="79"/>
      <c r="CL40" s="79"/>
      <c r="CM40" s="79"/>
      <c r="CN40" s="79"/>
      <c r="CO40" s="79"/>
      <c r="CP40" s="79"/>
      <c r="CQ40" s="79"/>
      <c r="CR40" s="79"/>
      <c r="CS40" s="79"/>
      <c r="CT40" s="79"/>
      <c r="CU40" s="79"/>
      <c r="CV40" s="79"/>
      <c r="CW40" s="79"/>
      <c r="CX40" s="79"/>
      <c r="CY40" s="79"/>
      <c r="CZ40" s="79"/>
      <c r="DA40" s="79"/>
      <c r="DB40" s="79"/>
      <c r="DC40" s="79"/>
      <c r="DD40" s="79"/>
      <c r="DE40" s="79"/>
      <c r="DF40" s="79"/>
      <c r="DG40" s="79"/>
    </row>
    <row r="41" spans="1:257" s="84" customFormat="1" ht="50.1" customHeight="1" x14ac:dyDescent="0.2">
      <c r="A41" s="141" t="s">
        <v>114</v>
      </c>
      <c r="B41" s="141" t="s">
        <v>118</v>
      </c>
      <c r="C41" s="185" t="s">
        <v>385</v>
      </c>
      <c r="D41" s="141" t="s">
        <v>120</v>
      </c>
      <c r="E41" s="83" t="s">
        <v>210</v>
      </c>
      <c r="F41" s="209" t="s">
        <v>282</v>
      </c>
      <c r="G41" s="212"/>
      <c r="H41" s="140" t="s">
        <v>283</v>
      </c>
      <c r="I41" s="140" t="s">
        <v>143</v>
      </c>
      <c r="J41" s="140" t="s">
        <v>104</v>
      </c>
      <c r="K41" s="77" t="s">
        <v>284</v>
      </c>
      <c r="L41" s="142" t="s">
        <v>285</v>
      </c>
      <c r="M41" s="78" t="s">
        <v>286</v>
      </c>
      <c r="N41" s="70">
        <v>1</v>
      </c>
      <c r="O41" s="86">
        <v>1</v>
      </c>
      <c r="P41" s="86"/>
      <c r="Q41" s="86"/>
      <c r="R41" s="86"/>
      <c r="S41" s="86">
        <v>1</v>
      </c>
      <c r="T41" s="186">
        <f t="shared" si="0"/>
        <v>1</v>
      </c>
      <c r="U41" s="115">
        <f t="shared" si="8"/>
        <v>1</v>
      </c>
      <c r="V41" s="88"/>
      <c r="W41" s="88"/>
      <c r="X41" s="88"/>
      <c r="Y41" s="88"/>
      <c r="Z41" s="88"/>
      <c r="AA41" s="79"/>
      <c r="AB41" s="79"/>
      <c r="AC41" s="79"/>
      <c r="AD41" s="79"/>
      <c r="AE41" s="79"/>
      <c r="AF41" s="79"/>
      <c r="AG41" s="79"/>
      <c r="AH41" s="79"/>
      <c r="AI41" s="79"/>
      <c r="AJ41" s="79"/>
      <c r="AK41" s="79"/>
      <c r="AL41" s="79"/>
      <c r="AM41" s="79"/>
      <c r="AN41" s="79"/>
      <c r="AO41" s="79"/>
      <c r="AP41" s="79"/>
      <c r="AQ41" s="79"/>
      <c r="AR41" s="79"/>
      <c r="AS41" s="79"/>
      <c r="AT41" s="79"/>
      <c r="AU41" s="79"/>
      <c r="AV41" s="79"/>
      <c r="AW41" s="79"/>
      <c r="AX41" s="79"/>
      <c r="AY41" s="79"/>
      <c r="AZ41" s="79"/>
      <c r="BA41" s="79"/>
      <c r="BB41" s="79"/>
      <c r="BC41" s="79"/>
      <c r="BD41" s="79"/>
      <c r="BE41" s="79"/>
      <c r="BF41" s="79"/>
      <c r="BG41" s="79"/>
      <c r="BH41" s="79"/>
      <c r="BI41" s="79"/>
      <c r="BJ41" s="79"/>
      <c r="BK41" s="79"/>
      <c r="BL41" s="79"/>
      <c r="BM41" s="79"/>
      <c r="BN41" s="79"/>
      <c r="BO41" s="79"/>
      <c r="BP41" s="79"/>
      <c r="BQ41" s="79"/>
      <c r="BR41" s="79"/>
      <c r="BS41" s="79"/>
      <c r="BT41" s="79"/>
      <c r="BU41" s="79"/>
      <c r="BV41" s="79"/>
      <c r="BW41" s="79"/>
      <c r="BX41" s="79"/>
      <c r="BY41" s="79"/>
      <c r="BZ41" s="79"/>
      <c r="CA41" s="79"/>
      <c r="CB41" s="79"/>
      <c r="CC41" s="79"/>
      <c r="CD41" s="79"/>
      <c r="CE41" s="79"/>
      <c r="CF41" s="79"/>
      <c r="CG41" s="79"/>
      <c r="CH41" s="79"/>
      <c r="CI41" s="79"/>
      <c r="CJ41" s="79"/>
      <c r="CK41" s="79"/>
      <c r="CL41" s="79"/>
      <c r="CM41" s="79"/>
      <c r="CN41" s="79"/>
      <c r="CO41" s="79"/>
      <c r="CP41" s="79"/>
      <c r="CQ41" s="79"/>
      <c r="CR41" s="79"/>
      <c r="CS41" s="79"/>
      <c r="CT41" s="79"/>
      <c r="CU41" s="79"/>
      <c r="CV41" s="79"/>
      <c r="CW41" s="79"/>
      <c r="CX41" s="79"/>
      <c r="CY41" s="79"/>
      <c r="CZ41" s="79"/>
      <c r="DA41" s="79"/>
      <c r="DB41" s="79"/>
      <c r="DC41" s="79"/>
      <c r="DD41" s="79"/>
      <c r="DE41" s="79"/>
      <c r="DF41" s="79"/>
      <c r="DG41" s="79"/>
      <c r="DH41" s="88"/>
      <c r="DI41" s="88"/>
      <c r="DJ41" s="88"/>
      <c r="DK41" s="88"/>
      <c r="DL41" s="88"/>
      <c r="DM41" s="88"/>
      <c r="DN41" s="88"/>
      <c r="DO41" s="88"/>
      <c r="DP41" s="88"/>
      <c r="DQ41" s="88"/>
      <c r="DR41" s="88"/>
      <c r="DS41" s="88"/>
      <c r="DT41" s="88"/>
      <c r="DU41" s="88"/>
      <c r="DV41" s="88"/>
      <c r="DW41" s="88"/>
      <c r="DX41" s="88"/>
      <c r="DY41" s="88"/>
      <c r="DZ41" s="88"/>
      <c r="EA41" s="88"/>
      <c r="EB41" s="88"/>
      <c r="EC41" s="88"/>
      <c r="ED41" s="88"/>
      <c r="EE41" s="88"/>
      <c r="EF41" s="88"/>
      <c r="EG41" s="88"/>
      <c r="EH41" s="88"/>
      <c r="EI41" s="88"/>
      <c r="EJ41" s="88"/>
      <c r="EK41" s="88"/>
      <c r="EL41" s="88"/>
      <c r="EM41" s="88"/>
      <c r="EN41" s="88"/>
      <c r="EO41" s="88"/>
      <c r="EP41" s="88"/>
      <c r="EQ41" s="88"/>
      <c r="ER41" s="88"/>
      <c r="ES41" s="88"/>
      <c r="ET41" s="88"/>
      <c r="EU41" s="88"/>
      <c r="EV41" s="88"/>
      <c r="EW41" s="88"/>
      <c r="EX41" s="88"/>
      <c r="EY41" s="88"/>
      <c r="EZ41" s="88"/>
      <c r="FA41" s="88"/>
      <c r="FB41" s="88"/>
      <c r="FC41" s="88"/>
      <c r="FD41" s="88"/>
      <c r="FE41" s="88"/>
      <c r="FF41" s="88"/>
      <c r="FG41" s="88"/>
      <c r="FH41" s="88"/>
      <c r="FI41" s="88"/>
      <c r="FJ41" s="88"/>
      <c r="FK41" s="88"/>
      <c r="FL41" s="88"/>
      <c r="FM41" s="88"/>
      <c r="FN41" s="88"/>
      <c r="FO41" s="88"/>
      <c r="FP41" s="88"/>
      <c r="FQ41" s="88"/>
      <c r="FR41" s="88"/>
      <c r="FS41" s="88"/>
      <c r="FT41" s="88"/>
      <c r="FU41" s="88"/>
      <c r="FV41" s="88"/>
      <c r="FW41" s="88"/>
      <c r="FX41" s="88"/>
      <c r="FY41" s="88"/>
      <c r="FZ41" s="88"/>
      <c r="GA41" s="88"/>
      <c r="GB41" s="88"/>
      <c r="GC41" s="88"/>
      <c r="GD41" s="88"/>
      <c r="GE41" s="88"/>
      <c r="GF41" s="88"/>
      <c r="GG41" s="88"/>
      <c r="GH41" s="88"/>
      <c r="GI41" s="88"/>
      <c r="GJ41" s="88"/>
      <c r="GK41" s="88"/>
      <c r="GL41" s="88"/>
      <c r="GM41" s="88"/>
      <c r="GN41" s="88"/>
      <c r="GO41" s="88"/>
      <c r="GP41" s="88"/>
      <c r="GQ41" s="88"/>
      <c r="GR41" s="88"/>
      <c r="GS41" s="88"/>
      <c r="GT41" s="88"/>
      <c r="GU41" s="88"/>
      <c r="GV41" s="88"/>
      <c r="GW41" s="88"/>
      <c r="GX41" s="88"/>
      <c r="GY41" s="88"/>
      <c r="GZ41" s="88"/>
      <c r="HA41" s="88"/>
      <c r="HB41" s="88"/>
      <c r="HC41" s="88"/>
      <c r="HD41" s="88"/>
      <c r="HE41" s="88"/>
      <c r="HF41" s="88"/>
      <c r="HG41" s="88"/>
      <c r="HH41" s="88"/>
      <c r="HI41" s="88"/>
      <c r="HJ41" s="88"/>
      <c r="HK41" s="88"/>
      <c r="HL41" s="88"/>
      <c r="HM41" s="88"/>
      <c r="HN41" s="88"/>
      <c r="HO41" s="88"/>
      <c r="HP41" s="88"/>
      <c r="HQ41" s="88"/>
      <c r="HR41" s="88"/>
      <c r="HS41" s="88"/>
      <c r="HT41" s="88"/>
      <c r="HU41" s="88"/>
      <c r="HV41" s="88"/>
      <c r="HW41" s="88"/>
      <c r="HX41" s="88"/>
      <c r="HY41" s="88"/>
      <c r="HZ41" s="88"/>
      <c r="IA41" s="88"/>
      <c r="IB41" s="88"/>
      <c r="IC41" s="88"/>
      <c r="ID41" s="88"/>
      <c r="IE41" s="88"/>
      <c r="IF41" s="88"/>
      <c r="IG41" s="88"/>
      <c r="IH41" s="88"/>
      <c r="II41" s="88"/>
      <c r="IJ41" s="88"/>
      <c r="IK41" s="88"/>
      <c r="IL41" s="88"/>
      <c r="IM41" s="88"/>
      <c r="IN41" s="88"/>
      <c r="IO41" s="88"/>
      <c r="IP41" s="88"/>
      <c r="IQ41" s="88"/>
      <c r="IR41" s="88"/>
      <c r="IS41" s="88"/>
      <c r="IT41" s="88"/>
      <c r="IU41" s="88"/>
      <c r="IV41" s="88"/>
      <c r="IW41" s="88"/>
    </row>
    <row r="42" spans="1:257" s="74" customFormat="1" ht="50.1" customHeight="1" x14ac:dyDescent="0.2">
      <c r="A42" s="102" t="s">
        <v>114</v>
      </c>
      <c r="B42" s="102" t="s">
        <v>118</v>
      </c>
      <c r="C42" s="185" t="s">
        <v>385</v>
      </c>
      <c r="D42" s="102" t="s">
        <v>120</v>
      </c>
      <c r="E42" s="83" t="s">
        <v>211</v>
      </c>
      <c r="F42" s="209" t="s">
        <v>287</v>
      </c>
      <c r="G42" s="212"/>
      <c r="H42" s="101" t="s">
        <v>288</v>
      </c>
      <c r="I42" s="101" t="s">
        <v>143</v>
      </c>
      <c r="J42" s="101" t="s">
        <v>104</v>
      </c>
      <c r="K42" s="77" t="s">
        <v>284</v>
      </c>
      <c r="L42" s="103" t="s">
        <v>285</v>
      </c>
      <c r="M42" s="78" t="s">
        <v>286</v>
      </c>
      <c r="N42" s="70">
        <v>1</v>
      </c>
      <c r="O42" s="86">
        <v>1</v>
      </c>
      <c r="P42" s="86"/>
      <c r="Q42" s="86"/>
      <c r="R42" s="86"/>
      <c r="S42" s="86">
        <v>1</v>
      </c>
      <c r="T42" s="186">
        <f t="shared" si="0"/>
        <v>1</v>
      </c>
      <c r="U42" s="115">
        <f t="shared" si="8"/>
        <v>1</v>
      </c>
      <c r="AA42" s="79"/>
      <c r="AB42" s="79"/>
      <c r="AC42" s="79"/>
      <c r="AD42" s="79"/>
      <c r="AE42" s="79"/>
      <c r="AF42" s="79"/>
      <c r="AG42" s="79"/>
      <c r="AH42" s="79"/>
      <c r="AI42" s="79"/>
      <c r="AJ42" s="79"/>
      <c r="AK42" s="79"/>
      <c r="AL42" s="79"/>
      <c r="AM42" s="79"/>
      <c r="AN42" s="79"/>
      <c r="AO42" s="79"/>
      <c r="AP42" s="79"/>
      <c r="AQ42" s="79"/>
      <c r="AR42" s="79"/>
      <c r="AS42" s="79"/>
      <c r="AT42" s="79"/>
      <c r="AU42" s="79"/>
      <c r="AV42" s="79"/>
      <c r="AW42" s="79"/>
      <c r="AX42" s="79"/>
      <c r="AY42" s="79"/>
      <c r="AZ42" s="79"/>
      <c r="BA42" s="79"/>
      <c r="BB42" s="79"/>
      <c r="BC42" s="79"/>
      <c r="BD42" s="79"/>
      <c r="BE42" s="79"/>
      <c r="BF42" s="79"/>
      <c r="BG42" s="79"/>
      <c r="BH42" s="79"/>
      <c r="BI42" s="79"/>
      <c r="BJ42" s="79"/>
      <c r="BK42" s="79"/>
      <c r="BL42" s="79"/>
      <c r="BM42" s="79"/>
      <c r="BN42" s="79"/>
      <c r="BO42" s="79"/>
      <c r="BP42" s="79"/>
      <c r="BQ42" s="79"/>
      <c r="BR42" s="79"/>
      <c r="BS42" s="79"/>
      <c r="BT42" s="79"/>
      <c r="BU42" s="79"/>
      <c r="BV42" s="79"/>
      <c r="BW42" s="79"/>
      <c r="BX42" s="79"/>
      <c r="BY42" s="79"/>
      <c r="BZ42" s="79"/>
      <c r="CA42" s="79"/>
      <c r="CB42" s="79"/>
      <c r="CC42" s="79"/>
      <c r="CD42" s="79"/>
      <c r="CE42" s="79"/>
      <c r="CF42" s="79"/>
      <c r="CG42" s="79"/>
      <c r="CH42" s="79"/>
      <c r="CI42" s="79"/>
      <c r="CJ42" s="79"/>
      <c r="CK42" s="79"/>
      <c r="CL42" s="79"/>
      <c r="CM42" s="79"/>
      <c r="CN42" s="79"/>
      <c r="CO42" s="79"/>
      <c r="CP42" s="79"/>
      <c r="CQ42" s="79"/>
      <c r="CR42" s="79"/>
      <c r="CS42" s="79"/>
      <c r="CT42" s="79"/>
      <c r="CU42" s="79"/>
      <c r="CV42" s="79"/>
      <c r="CW42" s="79"/>
      <c r="CX42" s="79"/>
      <c r="CY42" s="79"/>
      <c r="CZ42" s="79"/>
      <c r="DA42" s="79"/>
      <c r="DB42" s="79"/>
      <c r="DC42" s="79"/>
      <c r="DD42" s="79"/>
      <c r="DE42" s="79"/>
      <c r="DF42" s="79"/>
      <c r="DG42" s="79"/>
    </row>
    <row r="43" spans="1:257" s="74" customFormat="1" ht="50.1" customHeight="1" x14ac:dyDescent="0.2">
      <c r="A43" s="102" t="s">
        <v>114</v>
      </c>
      <c r="B43" s="102" t="s">
        <v>118</v>
      </c>
      <c r="C43" s="185" t="s">
        <v>385</v>
      </c>
      <c r="D43" s="102" t="s">
        <v>120</v>
      </c>
      <c r="E43" s="83" t="s">
        <v>326</v>
      </c>
      <c r="F43" s="209" t="s">
        <v>327</v>
      </c>
      <c r="G43" s="212"/>
      <c r="H43" s="101" t="s">
        <v>306</v>
      </c>
      <c r="I43" s="101" t="s">
        <v>143</v>
      </c>
      <c r="J43" s="101" t="s">
        <v>104</v>
      </c>
      <c r="K43" s="77" t="s">
        <v>307</v>
      </c>
      <c r="L43" s="103" t="s">
        <v>241</v>
      </c>
      <c r="M43" s="78" t="s">
        <v>308</v>
      </c>
      <c r="N43" s="86">
        <v>1</v>
      </c>
      <c r="O43" s="86">
        <v>1</v>
      </c>
      <c r="P43" s="86"/>
      <c r="Q43" s="86"/>
      <c r="R43" s="86"/>
      <c r="S43" s="86">
        <v>1</v>
      </c>
      <c r="T43" s="127">
        <f t="shared" si="0"/>
        <v>1</v>
      </c>
      <c r="U43" s="115">
        <f t="shared" si="8"/>
        <v>1</v>
      </c>
      <c r="AA43" s="79"/>
      <c r="AB43" s="79"/>
      <c r="AC43" s="79"/>
      <c r="AD43" s="79"/>
      <c r="AE43" s="79"/>
      <c r="AF43" s="79"/>
      <c r="AG43" s="79"/>
      <c r="AH43" s="79"/>
      <c r="AI43" s="79"/>
      <c r="AJ43" s="79"/>
      <c r="AK43" s="79"/>
      <c r="AL43" s="79"/>
      <c r="AM43" s="79"/>
      <c r="AN43" s="79"/>
      <c r="AO43" s="79"/>
      <c r="AP43" s="79"/>
      <c r="AQ43" s="79"/>
      <c r="AR43" s="79"/>
      <c r="AS43" s="79"/>
      <c r="AT43" s="79"/>
      <c r="AU43" s="79"/>
      <c r="AV43" s="79"/>
      <c r="AW43" s="79"/>
      <c r="AX43" s="79"/>
      <c r="AY43" s="79"/>
      <c r="AZ43" s="79"/>
      <c r="BA43" s="79"/>
      <c r="BB43" s="79"/>
      <c r="BC43" s="79"/>
      <c r="BD43" s="79"/>
      <c r="BE43" s="79"/>
      <c r="BF43" s="79"/>
      <c r="BG43" s="79"/>
      <c r="BH43" s="79"/>
      <c r="BI43" s="79"/>
      <c r="BJ43" s="79"/>
      <c r="BK43" s="79"/>
      <c r="BL43" s="79"/>
      <c r="BM43" s="79"/>
      <c r="BN43" s="79"/>
      <c r="BO43" s="79"/>
      <c r="BP43" s="79"/>
      <c r="BQ43" s="79"/>
      <c r="BR43" s="79"/>
      <c r="BS43" s="79"/>
      <c r="BT43" s="79"/>
      <c r="BU43" s="79"/>
      <c r="BV43" s="79"/>
      <c r="BW43" s="79"/>
      <c r="BX43" s="79"/>
      <c r="BY43" s="79"/>
      <c r="BZ43" s="79"/>
      <c r="CA43" s="79"/>
      <c r="CB43" s="79"/>
      <c r="CC43" s="79"/>
      <c r="CD43" s="79"/>
      <c r="CE43" s="79"/>
      <c r="CF43" s="79"/>
      <c r="CG43" s="79"/>
      <c r="CH43" s="79"/>
      <c r="CI43" s="79"/>
      <c r="CJ43" s="79"/>
      <c r="CK43" s="79"/>
      <c r="CL43" s="79"/>
      <c r="CM43" s="79"/>
      <c r="CN43" s="79"/>
      <c r="CO43" s="79"/>
      <c r="CP43" s="79"/>
      <c r="CQ43" s="79"/>
      <c r="CR43" s="79"/>
      <c r="CS43" s="79"/>
      <c r="CT43" s="79"/>
      <c r="CU43" s="79"/>
      <c r="CV43" s="79"/>
      <c r="CW43" s="79"/>
      <c r="CX43" s="79"/>
      <c r="CY43" s="79"/>
      <c r="CZ43" s="79"/>
      <c r="DA43" s="79"/>
      <c r="DB43" s="79"/>
      <c r="DC43" s="79"/>
      <c r="DD43" s="79"/>
      <c r="DE43" s="79"/>
      <c r="DF43" s="79"/>
      <c r="DG43" s="79"/>
    </row>
    <row r="44" spans="1:257" s="84" customFormat="1" ht="50.1" customHeight="1" x14ac:dyDescent="0.2">
      <c r="A44" s="141" t="s">
        <v>114</v>
      </c>
      <c r="B44" s="141" t="s">
        <v>118</v>
      </c>
      <c r="C44" s="182" t="s">
        <v>388</v>
      </c>
      <c r="D44" s="141" t="s">
        <v>120</v>
      </c>
      <c r="E44" s="83" t="s">
        <v>213</v>
      </c>
      <c r="F44" s="209" t="s">
        <v>289</v>
      </c>
      <c r="G44" s="212"/>
      <c r="H44" s="140" t="s">
        <v>290</v>
      </c>
      <c r="I44" s="140" t="s">
        <v>143</v>
      </c>
      <c r="J44" s="140" t="s">
        <v>104</v>
      </c>
      <c r="K44" s="77" t="s">
        <v>212</v>
      </c>
      <c r="L44" s="142" t="s">
        <v>294</v>
      </c>
      <c r="M44" s="78" t="s">
        <v>291</v>
      </c>
      <c r="N44" s="87">
        <v>0</v>
      </c>
      <c r="O44" s="87">
        <v>0</v>
      </c>
      <c r="P44" s="87"/>
      <c r="Q44" s="87"/>
      <c r="R44" s="87"/>
      <c r="S44" s="87">
        <v>0</v>
      </c>
      <c r="T44" s="170">
        <f>SUM(N44:S44)</f>
        <v>0</v>
      </c>
      <c r="U44" s="115">
        <v>1</v>
      </c>
      <c r="V44" s="88"/>
      <c r="W44" s="88"/>
      <c r="X44" s="88"/>
      <c r="Y44" s="88"/>
      <c r="Z44" s="88"/>
      <c r="AA44" s="79"/>
      <c r="AB44" s="79"/>
      <c r="AC44" s="79"/>
      <c r="AD44" s="79"/>
      <c r="AE44" s="79"/>
      <c r="AF44" s="79"/>
      <c r="AG44" s="79"/>
      <c r="AH44" s="79"/>
      <c r="AI44" s="79"/>
      <c r="AJ44" s="79"/>
      <c r="AK44" s="79"/>
      <c r="AL44" s="79"/>
      <c r="AM44" s="79"/>
      <c r="AN44" s="79"/>
      <c r="AO44" s="79"/>
      <c r="AP44" s="79"/>
      <c r="AQ44" s="79"/>
      <c r="AR44" s="79"/>
      <c r="AS44" s="79"/>
      <c r="AT44" s="79"/>
      <c r="AU44" s="79"/>
      <c r="AV44" s="79"/>
      <c r="AW44" s="79"/>
      <c r="AX44" s="79"/>
      <c r="AY44" s="79"/>
      <c r="AZ44" s="79"/>
      <c r="BA44" s="79"/>
      <c r="BB44" s="79"/>
      <c r="BC44" s="79"/>
      <c r="BD44" s="79"/>
      <c r="BE44" s="79"/>
      <c r="BF44" s="79"/>
      <c r="BG44" s="79"/>
      <c r="BH44" s="79"/>
      <c r="BI44" s="79"/>
      <c r="BJ44" s="79"/>
      <c r="BK44" s="79"/>
      <c r="BL44" s="79"/>
      <c r="BM44" s="79"/>
      <c r="BN44" s="79"/>
      <c r="BO44" s="79"/>
      <c r="BP44" s="79"/>
      <c r="BQ44" s="79"/>
      <c r="BR44" s="79"/>
      <c r="BS44" s="79"/>
      <c r="BT44" s="79"/>
      <c r="BU44" s="79"/>
      <c r="BV44" s="79"/>
      <c r="BW44" s="79"/>
      <c r="BX44" s="79"/>
      <c r="BY44" s="79"/>
      <c r="BZ44" s="79"/>
      <c r="CA44" s="79"/>
      <c r="CB44" s="79"/>
      <c r="CC44" s="79"/>
      <c r="CD44" s="79"/>
      <c r="CE44" s="79"/>
      <c r="CF44" s="79"/>
      <c r="CG44" s="79"/>
      <c r="CH44" s="79"/>
      <c r="CI44" s="79"/>
      <c r="CJ44" s="79"/>
      <c r="CK44" s="79"/>
      <c r="CL44" s="79"/>
      <c r="CM44" s="79"/>
      <c r="CN44" s="79"/>
      <c r="CO44" s="79"/>
      <c r="CP44" s="79"/>
      <c r="CQ44" s="79"/>
      <c r="CR44" s="79"/>
      <c r="CS44" s="79"/>
      <c r="CT44" s="79"/>
      <c r="CU44" s="79"/>
      <c r="CV44" s="79"/>
      <c r="CW44" s="79"/>
      <c r="CX44" s="79"/>
      <c r="CY44" s="79"/>
      <c r="CZ44" s="79"/>
      <c r="DA44" s="79"/>
      <c r="DB44" s="79"/>
      <c r="DC44" s="79"/>
      <c r="DD44" s="79"/>
      <c r="DE44" s="79"/>
      <c r="DF44" s="79"/>
      <c r="DG44" s="79"/>
      <c r="DH44" s="88"/>
      <c r="DI44" s="88"/>
      <c r="DJ44" s="88"/>
      <c r="DK44" s="88"/>
      <c r="DL44" s="88"/>
      <c r="DM44" s="88"/>
      <c r="DN44" s="88"/>
      <c r="DO44" s="88"/>
      <c r="DP44" s="88"/>
      <c r="DQ44" s="88"/>
      <c r="DR44" s="88"/>
      <c r="DS44" s="88"/>
      <c r="DT44" s="88"/>
      <c r="DU44" s="88"/>
      <c r="DV44" s="88"/>
      <c r="DW44" s="88"/>
      <c r="DX44" s="88"/>
      <c r="DY44" s="88"/>
      <c r="DZ44" s="88"/>
      <c r="EA44" s="88"/>
      <c r="EB44" s="88"/>
      <c r="EC44" s="88"/>
      <c r="ED44" s="88"/>
      <c r="EE44" s="88"/>
      <c r="EF44" s="88"/>
      <c r="EG44" s="88"/>
      <c r="EH44" s="88"/>
      <c r="EI44" s="88"/>
      <c r="EJ44" s="88"/>
      <c r="EK44" s="88"/>
      <c r="EL44" s="88"/>
      <c r="EM44" s="88"/>
      <c r="EN44" s="88"/>
      <c r="EO44" s="88"/>
      <c r="EP44" s="88"/>
      <c r="EQ44" s="88"/>
      <c r="ER44" s="88"/>
      <c r="ES44" s="88"/>
      <c r="ET44" s="88"/>
      <c r="EU44" s="88"/>
      <c r="EV44" s="88"/>
      <c r="EW44" s="88"/>
      <c r="EX44" s="88"/>
      <c r="EY44" s="88"/>
      <c r="EZ44" s="88"/>
      <c r="FA44" s="88"/>
      <c r="FB44" s="88"/>
      <c r="FC44" s="88"/>
      <c r="FD44" s="88"/>
      <c r="FE44" s="88"/>
      <c r="FF44" s="88"/>
      <c r="FG44" s="88"/>
      <c r="FH44" s="88"/>
      <c r="FI44" s="88"/>
      <c r="FJ44" s="88"/>
      <c r="FK44" s="88"/>
      <c r="FL44" s="88"/>
      <c r="FM44" s="88"/>
      <c r="FN44" s="88"/>
      <c r="FO44" s="88"/>
      <c r="FP44" s="88"/>
      <c r="FQ44" s="88"/>
      <c r="FR44" s="88"/>
      <c r="FS44" s="88"/>
      <c r="FT44" s="88"/>
      <c r="FU44" s="88"/>
      <c r="FV44" s="88"/>
      <c r="FW44" s="88"/>
      <c r="FX44" s="88"/>
      <c r="FY44" s="88"/>
      <c r="FZ44" s="88"/>
      <c r="GA44" s="88"/>
      <c r="GB44" s="88"/>
      <c r="GC44" s="88"/>
      <c r="GD44" s="88"/>
      <c r="GE44" s="88"/>
      <c r="GF44" s="88"/>
      <c r="GG44" s="88"/>
      <c r="GH44" s="88"/>
      <c r="GI44" s="88"/>
      <c r="GJ44" s="88"/>
      <c r="GK44" s="88"/>
      <c r="GL44" s="88"/>
      <c r="GM44" s="88"/>
      <c r="GN44" s="88"/>
      <c r="GO44" s="88"/>
      <c r="GP44" s="88"/>
      <c r="GQ44" s="88"/>
      <c r="GR44" s="88"/>
      <c r="GS44" s="88"/>
      <c r="GT44" s="88"/>
      <c r="GU44" s="88"/>
      <c r="GV44" s="88"/>
      <c r="GW44" s="88"/>
      <c r="GX44" s="88"/>
      <c r="GY44" s="88"/>
      <c r="GZ44" s="88"/>
      <c r="HA44" s="88"/>
      <c r="HB44" s="88"/>
      <c r="HC44" s="88"/>
      <c r="HD44" s="88"/>
      <c r="HE44" s="88"/>
      <c r="HF44" s="88"/>
      <c r="HG44" s="88"/>
      <c r="HH44" s="88"/>
      <c r="HI44" s="88"/>
      <c r="HJ44" s="88"/>
      <c r="HK44" s="88"/>
      <c r="HL44" s="88"/>
      <c r="HM44" s="88"/>
      <c r="HN44" s="88"/>
      <c r="HO44" s="88"/>
      <c r="HP44" s="88"/>
      <c r="HQ44" s="88"/>
      <c r="HR44" s="88"/>
      <c r="HS44" s="88"/>
      <c r="HT44" s="88"/>
      <c r="HU44" s="88"/>
      <c r="HV44" s="88"/>
      <c r="HW44" s="88"/>
      <c r="HX44" s="88"/>
      <c r="HY44" s="88"/>
      <c r="HZ44" s="88"/>
      <c r="IA44" s="88"/>
      <c r="IB44" s="88"/>
      <c r="IC44" s="88"/>
      <c r="ID44" s="88"/>
      <c r="IE44" s="88"/>
      <c r="IF44" s="88"/>
      <c r="IG44" s="88"/>
      <c r="IH44" s="88"/>
      <c r="II44" s="88"/>
      <c r="IJ44" s="88"/>
      <c r="IK44" s="88"/>
      <c r="IL44" s="88"/>
      <c r="IM44" s="88"/>
      <c r="IN44" s="88"/>
      <c r="IO44" s="88"/>
      <c r="IP44" s="88"/>
      <c r="IQ44" s="88"/>
      <c r="IR44" s="88"/>
      <c r="IS44" s="88"/>
      <c r="IT44" s="88"/>
      <c r="IU44" s="88"/>
      <c r="IV44" s="88"/>
      <c r="IW44" s="88"/>
    </row>
    <row r="45" spans="1:257" s="84" customFormat="1" ht="50.1" customHeight="1" x14ac:dyDescent="0.2">
      <c r="A45" s="124" t="s">
        <v>114</v>
      </c>
      <c r="B45" s="124" t="s">
        <v>118</v>
      </c>
      <c r="C45" s="182" t="s">
        <v>388</v>
      </c>
      <c r="D45" s="124" t="s">
        <v>120</v>
      </c>
      <c r="E45" s="83" t="s">
        <v>214</v>
      </c>
      <c r="F45" s="209" t="s">
        <v>292</v>
      </c>
      <c r="G45" s="212"/>
      <c r="H45" s="123" t="s">
        <v>293</v>
      </c>
      <c r="I45" s="123" t="s">
        <v>143</v>
      </c>
      <c r="J45" s="123" t="s">
        <v>104</v>
      </c>
      <c r="K45" s="77" t="s">
        <v>212</v>
      </c>
      <c r="L45" s="125" t="s">
        <v>294</v>
      </c>
      <c r="M45" s="78" t="s">
        <v>291</v>
      </c>
      <c r="N45" s="87">
        <v>0</v>
      </c>
      <c r="O45" s="87">
        <v>0</v>
      </c>
      <c r="P45" s="87"/>
      <c r="Q45" s="87"/>
      <c r="R45" s="87"/>
      <c r="S45" s="87">
        <v>0</v>
      </c>
      <c r="T45" s="127">
        <f t="shared" si="0"/>
        <v>0</v>
      </c>
      <c r="U45" s="115">
        <v>1</v>
      </c>
      <c r="AA45" s="79"/>
      <c r="AB45" s="79"/>
      <c r="AC45" s="79"/>
      <c r="AD45" s="79"/>
      <c r="AE45" s="79"/>
      <c r="AF45" s="79"/>
      <c r="AG45" s="79"/>
      <c r="AH45" s="79"/>
      <c r="AI45" s="79"/>
      <c r="AJ45" s="79"/>
      <c r="AK45" s="79"/>
      <c r="AL45" s="79"/>
      <c r="AM45" s="79"/>
      <c r="AN45" s="79"/>
      <c r="AO45" s="79"/>
      <c r="AP45" s="79"/>
      <c r="AQ45" s="79"/>
      <c r="AR45" s="79"/>
      <c r="AS45" s="79"/>
      <c r="AT45" s="79"/>
      <c r="AU45" s="79"/>
      <c r="AV45" s="79"/>
      <c r="AW45" s="79"/>
      <c r="AX45" s="79"/>
      <c r="AY45" s="79"/>
      <c r="AZ45" s="79"/>
      <c r="BA45" s="79"/>
      <c r="BB45" s="79"/>
      <c r="BC45" s="79"/>
      <c r="BD45" s="79"/>
      <c r="BE45" s="79"/>
      <c r="BF45" s="79"/>
      <c r="BG45" s="79"/>
      <c r="BH45" s="79"/>
      <c r="BI45" s="79"/>
      <c r="BJ45" s="79"/>
      <c r="BK45" s="79"/>
      <c r="BL45" s="79"/>
      <c r="BM45" s="79"/>
      <c r="BN45" s="79"/>
      <c r="BO45" s="79"/>
      <c r="BP45" s="79"/>
      <c r="BQ45" s="79"/>
      <c r="BR45" s="79"/>
      <c r="BS45" s="79"/>
      <c r="BT45" s="79"/>
      <c r="BU45" s="79"/>
      <c r="BV45" s="79"/>
      <c r="BW45" s="79"/>
      <c r="BX45" s="79"/>
      <c r="BY45" s="79"/>
      <c r="BZ45" s="79"/>
      <c r="CA45" s="79"/>
      <c r="CB45" s="79"/>
      <c r="CC45" s="79"/>
      <c r="CD45" s="79"/>
      <c r="CE45" s="79"/>
      <c r="CF45" s="79"/>
      <c r="CG45" s="79"/>
      <c r="CH45" s="79"/>
      <c r="CI45" s="79"/>
      <c r="CJ45" s="79"/>
      <c r="CK45" s="79"/>
      <c r="CL45" s="79"/>
      <c r="CM45" s="79"/>
      <c r="CN45" s="79"/>
      <c r="CO45" s="79"/>
      <c r="CP45" s="79"/>
      <c r="CQ45" s="79"/>
      <c r="CR45" s="79"/>
      <c r="CS45" s="79"/>
      <c r="CT45" s="79"/>
      <c r="CU45" s="79"/>
      <c r="CV45" s="79"/>
      <c r="CW45" s="79"/>
      <c r="CX45" s="79"/>
      <c r="CY45" s="79"/>
      <c r="CZ45" s="79"/>
      <c r="DA45" s="79"/>
      <c r="DB45" s="79"/>
      <c r="DC45" s="79"/>
      <c r="DD45" s="79"/>
      <c r="DE45" s="79"/>
      <c r="DF45" s="79"/>
      <c r="DG45" s="79"/>
    </row>
    <row r="46" spans="1:257" s="74" customFormat="1" ht="50.1" customHeight="1" x14ac:dyDescent="0.2">
      <c r="A46" s="102" t="s">
        <v>114</v>
      </c>
      <c r="B46" s="102" t="s">
        <v>118</v>
      </c>
      <c r="C46" s="182" t="s">
        <v>388</v>
      </c>
      <c r="D46" s="102" t="s">
        <v>120</v>
      </c>
      <c r="E46" s="83" t="s">
        <v>215</v>
      </c>
      <c r="F46" s="209" t="s">
        <v>295</v>
      </c>
      <c r="G46" s="212"/>
      <c r="H46" s="101" t="s">
        <v>296</v>
      </c>
      <c r="I46" s="101" t="s">
        <v>143</v>
      </c>
      <c r="J46" s="101" t="s">
        <v>345</v>
      </c>
      <c r="K46" s="77" t="s">
        <v>212</v>
      </c>
      <c r="L46" s="103" t="s">
        <v>297</v>
      </c>
      <c r="M46" s="78" t="s">
        <v>297</v>
      </c>
      <c r="N46" s="87">
        <v>0</v>
      </c>
      <c r="O46" s="87">
        <v>0</v>
      </c>
      <c r="P46" s="87"/>
      <c r="Q46" s="87"/>
      <c r="R46" s="87"/>
      <c r="S46" s="87">
        <v>0</v>
      </c>
      <c r="T46" s="127">
        <f t="shared" si="0"/>
        <v>0</v>
      </c>
      <c r="U46" s="115">
        <v>1</v>
      </c>
      <c r="AA46" s="79"/>
      <c r="AB46" s="79"/>
      <c r="AC46" s="79"/>
      <c r="AD46" s="79"/>
      <c r="AE46" s="79"/>
      <c r="AF46" s="79"/>
      <c r="AG46" s="79"/>
      <c r="AH46" s="79"/>
      <c r="AI46" s="79"/>
      <c r="AJ46" s="79"/>
      <c r="AK46" s="79"/>
      <c r="AL46" s="79"/>
      <c r="AM46" s="79"/>
      <c r="AN46" s="79"/>
      <c r="AO46" s="79"/>
      <c r="AP46" s="79"/>
      <c r="AQ46" s="79"/>
      <c r="AR46" s="79"/>
      <c r="AS46" s="79"/>
      <c r="AT46" s="79"/>
      <c r="AU46" s="79"/>
      <c r="AV46" s="79"/>
      <c r="AW46" s="79"/>
      <c r="AX46" s="79"/>
      <c r="AY46" s="79"/>
      <c r="AZ46" s="79"/>
      <c r="BA46" s="79"/>
      <c r="BB46" s="79"/>
      <c r="BC46" s="79"/>
      <c r="BD46" s="79"/>
      <c r="BE46" s="79"/>
      <c r="BF46" s="79"/>
      <c r="BG46" s="79"/>
      <c r="BH46" s="79"/>
      <c r="BI46" s="79"/>
      <c r="BJ46" s="79"/>
      <c r="BK46" s="79"/>
      <c r="BL46" s="79"/>
      <c r="BM46" s="79"/>
      <c r="BN46" s="79"/>
      <c r="BO46" s="79"/>
      <c r="BP46" s="79"/>
      <c r="BQ46" s="79"/>
      <c r="BR46" s="79"/>
      <c r="BS46" s="79"/>
      <c r="BT46" s="79"/>
      <c r="BU46" s="79"/>
      <c r="BV46" s="79"/>
      <c r="BW46" s="79"/>
      <c r="BX46" s="79"/>
      <c r="BY46" s="79"/>
      <c r="BZ46" s="79"/>
      <c r="CA46" s="79"/>
      <c r="CB46" s="79"/>
      <c r="CC46" s="79"/>
      <c r="CD46" s="79"/>
      <c r="CE46" s="79"/>
      <c r="CF46" s="79"/>
      <c r="CG46" s="79"/>
      <c r="CH46" s="79"/>
      <c r="CI46" s="79"/>
      <c r="CJ46" s="79"/>
      <c r="CK46" s="79"/>
      <c r="CL46" s="79"/>
      <c r="CM46" s="79"/>
      <c r="CN46" s="79"/>
      <c r="CO46" s="79"/>
      <c r="CP46" s="79"/>
      <c r="CQ46" s="79"/>
      <c r="CR46" s="79"/>
      <c r="CS46" s="79"/>
      <c r="CT46" s="79"/>
      <c r="CU46" s="79"/>
      <c r="CV46" s="79"/>
      <c r="CW46" s="79"/>
      <c r="CX46" s="79"/>
      <c r="CY46" s="79"/>
      <c r="CZ46" s="79"/>
      <c r="DA46" s="79"/>
      <c r="DB46" s="79"/>
      <c r="DC46" s="79"/>
      <c r="DD46" s="79"/>
      <c r="DE46" s="79"/>
      <c r="DF46" s="79"/>
      <c r="DG46" s="79"/>
    </row>
    <row r="47" spans="1:257" s="74" customFormat="1" ht="50.1" customHeight="1" x14ac:dyDescent="0.2">
      <c r="A47" s="102" t="s">
        <v>114</v>
      </c>
      <c r="B47" s="102" t="s">
        <v>118</v>
      </c>
      <c r="C47" s="182" t="s">
        <v>388</v>
      </c>
      <c r="D47" s="102" t="s">
        <v>120</v>
      </c>
      <c r="E47" s="83" t="s">
        <v>305</v>
      </c>
      <c r="F47" s="209" t="s">
        <v>298</v>
      </c>
      <c r="G47" s="212"/>
      <c r="H47" s="101" t="s">
        <v>299</v>
      </c>
      <c r="I47" s="101" t="s">
        <v>143</v>
      </c>
      <c r="J47" s="101" t="s">
        <v>345</v>
      </c>
      <c r="K47" s="77" t="s">
        <v>212</v>
      </c>
      <c r="L47" s="103" t="s">
        <v>294</v>
      </c>
      <c r="M47" s="78" t="s">
        <v>291</v>
      </c>
      <c r="N47" s="87">
        <v>0</v>
      </c>
      <c r="O47" s="87">
        <v>0</v>
      </c>
      <c r="P47" s="87"/>
      <c r="Q47" s="87"/>
      <c r="R47" s="87"/>
      <c r="S47" s="87">
        <v>0</v>
      </c>
      <c r="T47" s="170">
        <f t="shared" si="0"/>
        <v>0</v>
      </c>
      <c r="U47" s="115">
        <v>1</v>
      </c>
      <c r="AA47" s="79"/>
      <c r="AB47" s="79"/>
      <c r="AC47" s="79"/>
      <c r="AD47" s="79"/>
      <c r="AE47" s="79"/>
      <c r="AF47" s="79"/>
      <c r="AG47" s="79"/>
      <c r="AH47" s="79"/>
      <c r="AI47" s="79"/>
      <c r="AJ47" s="79"/>
      <c r="AK47" s="79"/>
      <c r="AL47" s="79"/>
      <c r="AM47" s="79"/>
      <c r="AN47" s="79"/>
      <c r="AO47" s="79"/>
      <c r="AP47" s="79"/>
      <c r="AQ47" s="79"/>
      <c r="AR47" s="79"/>
      <c r="AS47" s="79"/>
      <c r="AT47" s="79"/>
      <c r="AU47" s="79"/>
      <c r="AV47" s="79"/>
      <c r="AW47" s="79"/>
      <c r="AX47" s="79"/>
      <c r="AY47" s="79"/>
      <c r="AZ47" s="79"/>
      <c r="BA47" s="79"/>
      <c r="BB47" s="79"/>
      <c r="BC47" s="79"/>
      <c r="BD47" s="79"/>
      <c r="BE47" s="79"/>
      <c r="BF47" s="79"/>
      <c r="BG47" s="79"/>
      <c r="BH47" s="79"/>
      <c r="BI47" s="79"/>
      <c r="BJ47" s="79"/>
      <c r="BK47" s="79"/>
      <c r="BL47" s="79"/>
      <c r="BM47" s="79"/>
      <c r="BN47" s="79"/>
      <c r="BO47" s="79"/>
      <c r="BP47" s="79"/>
      <c r="BQ47" s="79"/>
      <c r="BR47" s="79"/>
      <c r="BS47" s="79"/>
      <c r="BT47" s="79"/>
      <c r="BU47" s="79"/>
      <c r="BV47" s="79"/>
      <c r="BW47" s="79"/>
      <c r="BX47" s="79"/>
      <c r="BY47" s="79"/>
      <c r="BZ47" s="79"/>
      <c r="CA47" s="79"/>
      <c r="CB47" s="79"/>
      <c r="CC47" s="79"/>
      <c r="CD47" s="79"/>
      <c r="CE47" s="79"/>
      <c r="CF47" s="79"/>
      <c r="CG47" s="79"/>
      <c r="CH47" s="79"/>
      <c r="CI47" s="79"/>
      <c r="CJ47" s="79"/>
      <c r="CK47" s="79"/>
      <c r="CL47" s="79"/>
      <c r="CM47" s="79"/>
      <c r="CN47" s="79"/>
      <c r="CO47" s="79"/>
      <c r="CP47" s="79"/>
      <c r="CQ47" s="79"/>
      <c r="CR47" s="79"/>
      <c r="CS47" s="79"/>
      <c r="CT47" s="79"/>
      <c r="CU47" s="79"/>
      <c r="CV47" s="79"/>
      <c r="CW47" s="79"/>
      <c r="CX47" s="79"/>
      <c r="CY47" s="79"/>
      <c r="CZ47" s="79"/>
      <c r="DA47" s="79"/>
      <c r="DB47" s="79"/>
      <c r="DC47" s="79"/>
      <c r="DD47" s="79"/>
      <c r="DE47" s="79"/>
      <c r="DF47" s="79"/>
      <c r="DG47" s="79"/>
    </row>
    <row r="48" spans="1:257" s="74" customFormat="1" ht="50.1" customHeight="1" x14ac:dyDescent="0.2">
      <c r="A48" s="102" t="s">
        <v>114</v>
      </c>
      <c r="B48" s="102" t="s">
        <v>118</v>
      </c>
      <c r="C48" s="182" t="s">
        <v>388</v>
      </c>
      <c r="D48" s="102" t="s">
        <v>120</v>
      </c>
      <c r="E48" s="83" t="s">
        <v>328</v>
      </c>
      <c r="F48" s="209" t="s">
        <v>300</v>
      </c>
      <c r="G48" s="212"/>
      <c r="H48" s="101" t="s">
        <v>301</v>
      </c>
      <c r="I48" s="101" t="s">
        <v>143</v>
      </c>
      <c r="J48" s="101" t="s">
        <v>345</v>
      </c>
      <c r="K48" s="77" t="s">
        <v>212</v>
      </c>
      <c r="L48" s="103" t="s">
        <v>302</v>
      </c>
      <c r="M48" s="78" t="s">
        <v>234</v>
      </c>
      <c r="N48" s="87">
        <v>0</v>
      </c>
      <c r="O48" s="87">
        <v>0</v>
      </c>
      <c r="P48" s="87"/>
      <c r="Q48" s="87"/>
      <c r="R48" s="139"/>
      <c r="S48" s="87">
        <v>0</v>
      </c>
      <c r="T48" s="127">
        <f t="shared" si="0"/>
        <v>0</v>
      </c>
      <c r="U48" s="115">
        <v>1</v>
      </c>
      <c r="AA48" s="79"/>
      <c r="AB48" s="79"/>
      <c r="AC48" s="79"/>
      <c r="AD48" s="79"/>
      <c r="AE48" s="79"/>
      <c r="AF48" s="79"/>
      <c r="AG48" s="79"/>
      <c r="AH48" s="79"/>
      <c r="AI48" s="79"/>
      <c r="AJ48" s="79"/>
      <c r="AK48" s="79"/>
      <c r="AL48" s="79"/>
      <c r="AM48" s="79"/>
      <c r="AN48" s="79"/>
      <c r="AO48" s="79"/>
      <c r="AP48" s="79"/>
      <c r="AQ48" s="79"/>
      <c r="AR48" s="79"/>
      <c r="AS48" s="79"/>
      <c r="AT48" s="79"/>
      <c r="AU48" s="79"/>
      <c r="AV48" s="79"/>
      <c r="AW48" s="79"/>
      <c r="AX48" s="79"/>
      <c r="AY48" s="79"/>
      <c r="AZ48" s="79"/>
      <c r="BA48" s="79"/>
      <c r="BB48" s="79"/>
      <c r="BC48" s="79"/>
      <c r="BD48" s="79"/>
      <c r="BE48" s="79"/>
      <c r="BF48" s="79"/>
      <c r="BG48" s="79"/>
      <c r="BH48" s="79"/>
      <c r="BI48" s="79"/>
      <c r="BJ48" s="79"/>
      <c r="BK48" s="79"/>
      <c r="BL48" s="79"/>
      <c r="BM48" s="79"/>
      <c r="BN48" s="79"/>
      <c r="BO48" s="79"/>
      <c r="BP48" s="79"/>
      <c r="BQ48" s="79"/>
      <c r="BR48" s="79"/>
      <c r="BS48" s="79"/>
      <c r="BT48" s="79"/>
      <c r="BU48" s="79"/>
      <c r="BV48" s="79"/>
      <c r="BW48" s="79"/>
      <c r="BX48" s="79"/>
      <c r="BY48" s="79"/>
      <c r="BZ48" s="79"/>
      <c r="CA48" s="79"/>
      <c r="CB48" s="79"/>
      <c r="CC48" s="79"/>
      <c r="CD48" s="79"/>
      <c r="CE48" s="79"/>
      <c r="CF48" s="79"/>
      <c r="CG48" s="79"/>
      <c r="CH48" s="79"/>
      <c r="CI48" s="79"/>
      <c r="CJ48" s="79"/>
      <c r="CK48" s="79"/>
      <c r="CL48" s="79"/>
      <c r="CM48" s="79"/>
      <c r="CN48" s="79"/>
      <c r="CO48" s="79"/>
      <c r="CP48" s="79"/>
      <c r="CQ48" s="79"/>
      <c r="CR48" s="79"/>
      <c r="CS48" s="79"/>
      <c r="CT48" s="79"/>
      <c r="CU48" s="79"/>
      <c r="CV48" s="79"/>
      <c r="CW48" s="79"/>
      <c r="CX48" s="79"/>
      <c r="CY48" s="79"/>
      <c r="CZ48" s="79"/>
      <c r="DA48" s="79"/>
      <c r="DB48" s="79"/>
      <c r="DC48" s="79"/>
      <c r="DD48" s="79"/>
      <c r="DE48" s="79"/>
      <c r="DF48" s="79"/>
      <c r="DG48" s="79"/>
    </row>
    <row r="49" spans="1:257" s="88" customFormat="1" ht="50.1" customHeight="1" x14ac:dyDescent="0.2">
      <c r="A49" s="73" t="s">
        <v>114</v>
      </c>
      <c r="B49" s="73" t="s">
        <v>118</v>
      </c>
      <c r="C49" s="182" t="s">
        <v>388</v>
      </c>
      <c r="D49" s="73" t="s">
        <v>120</v>
      </c>
      <c r="E49" s="149" t="s">
        <v>329</v>
      </c>
      <c r="F49" s="209" t="s">
        <v>303</v>
      </c>
      <c r="G49" s="209"/>
      <c r="H49" s="150" t="s">
        <v>304</v>
      </c>
      <c r="I49" s="150" t="s">
        <v>143</v>
      </c>
      <c r="J49" s="150" t="s">
        <v>104</v>
      </c>
      <c r="K49" s="77" t="s">
        <v>332</v>
      </c>
      <c r="L49" s="147" t="s">
        <v>331</v>
      </c>
      <c r="M49" s="78" t="s">
        <v>330</v>
      </c>
      <c r="N49" s="151">
        <v>0.12</v>
      </c>
      <c r="O49" s="152">
        <v>2E-3</v>
      </c>
      <c r="P49" s="152"/>
      <c r="Q49" s="152"/>
      <c r="R49" s="153"/>
      <c r="S49" s="151">
        <v>0.03</v>
      </c>
      <c r="T49" s="127">
        <v>0.2</v>
      </c>
      <c r="U49" s="115">
        <v>1</v>
      </c>
      <c r="AA49" s="79"/>
      <c r="AB49" s="79"/>
      <c r="AC49" s="79"/>
      <c r="AD49" s="79"/>
      <c r="AE49" s="79"/>
      <c r="AF49" s="79"/>
      <c r="AG49" s="79"/>
      <c r="AH49" s="79"/>
      <c r="AI49" s="79"/>
      <c r="AJ49" s="79"/>
      <c r="AK49" s="79"/>
      <c r="AL49" s="79"/>
      <c r="AM49" s="79"/>
      <c r="AN49" s="79"/>
      <c r="AO49" s="79"/>
      <c r="AP49" s="79"/>
      <c r="AQ49" s="79"/>
      <c r="AR49" s="79"/>
      <c r="AS49" s="79"/>
      <c r="AT49" s="79"/>
      <c r="AU49" s="79"/>
      <c r="AV49" s="79"/>
      <c r="AW49" s="79"/>
      <c r="AX49" s="79"/>
      <c r="AY49" s="79"/>
      <c r="AZ49" s="79"/>
      <c r="BA49" s="79"/>
      <c r="BB49" s="79"/>
      <c r="BC49" s="79"/>
      <c r="BD49" s="79"/>
      <c r="BE49" s="79"/>
      <c r="BF49" s="79"/>
      <c r="BG49" s="79"/>
      <c r="BH49" s="79"/>
      <c r="BI49" s="79"/>
      <c r="BJ49" s="79"/>
      <c r="BK49" s="79"/>
      <c r="BL49" s="79"/>
      <c r="BM49" s="79"/>
      <c r="BN49" s="79"/>
      <c r="BO49" s="79"/>
      <c r="BP49" s="79"/>
      <c r="BQ49" s="79"/>
      <c r="BR49" s="79"/>
      <c r="BS49" s="79"/>
      <c r="BT49" s="79"/>
      <c r="BU49" s="79"/>
      <c r="BV49" s="79"/>
      <c r="BW49" s="79"/>
      <c r="BX49" s="79"/>
      <c r="BY49" s="79"/>
      <c r="BZ49" s="79"/>
      <c r="CA49" s="79"/>
      <c r="CB49" s="79"/>
      <c r="CC49" s="79"/>
      <c r="CD49" s="79"/>
      <c r="CE49" s="79"/>
      <c r="CF49" s="79"/>
      <c r="CG49" s="79"/>
      <c r="CH49" s="79"/>
      <c r="CI49" s="79"/>
      <c r="CJ49" s="79"/>
      <c r="CK49" s="79"/>
      <c r="CL49" s="79"/>
      <c r="CM49" s="79"/>
      <c r="CN49" s="79"/>
      <c r="CO49" s="79"/>
      <c r="CP49" s="79"/>
      <c r="CQ49" s="79"/>
      <c r="CR49" s="79"/>
      <c r="CS49" s="79"/>
      <c r="CT49" s="79"/>
      <c r="CU49" s="79"/>
      <c r="CV49" s="79"/>
      <c r="CW49" s="79"/>
      <c r="CX49" s="79"/>
      <c r="CY49" s="79"/>
      <c r="CZ49" s="79"/>
      <c r="DA49" s="79"/>
      <c r="DB49" s="79"/>
      <c r="DC49" s="79"/>
      <c r="DD49" s="79"/>
      <c r="DE49" s="79"/>
      <c r="DF49" s="79"/>
      <c r="DG49" s="79"/>
    </row>
    <row r="50" spans="1:257" s="79" customFormat="1" ht="53.25" customHeight="1" x14ac:dyDescent="0.2">
      <c r="A50" s="73" t="s">
        <v>115</v>
      </c>
      <c r="B50" s="73" t="s">
        <v>118</v>
      </c>
      <c r="C50" s="183" t="s">
        <v>385</v>
      </c>
      <c r="D50" s="73" t="s">
        <v>102</v>
      </c>
      <c r="E50" s="149" t="s">
        <v>155</v>
      </c>
      <c r="F50" s="209" t="s">
        <v>123</v>
      </c>
      <c r="G50" s="212"/>
      <c r="H50" s="150" t="s">
        <v>249</v>
      </c>
      <c r="I50" s="150" t="s">
        <v>142</v>
      </c>
      <c r="J50" s="150" t="s">
        <v>104</v>
      </c>
      <c r="K50" s="77" t="s">
        <v>196</v>
      </c>
      <c r="L50" s="148" t="s">
        <v>219</v>
      </c>
      <c r="M50" s="78" t="s">
        <v>220</v>
      </c>
      <c r="N50" s="156">
        <v>1</v>
      </c>
      <c r="O50" s="157">
        <v>0.99</v>
      </c>
      <c r="P50" s="157"/>
      <c r="Q50" s="157"/>
      <c r="R50" s="158"/>
      <c r="S50" s="157">
        <v>1</v>
      </c>
      <c r="T50" s="186">
        <f t="shared" si="0"/>
        <v>0.99</v>
      </c>
      <c r="U50" s="115">
        <f t="shared" si="8"/>
        <v>0.99</v>
      </c>
      <c r="V50" s="79">
        <v>0</v>
      </c>
      <c r="W50" s="79">
        <f>-COS((R50/Z50)*PI())</f>
        <v>-1</v>
      </c>
      <c r="X50" s="79">
        <v>0</v>
      </c>
      <c r="Y50" s="79">
        <f>SIN((R50/Z50)*PI())</f>
        <v>0</v>
      </c>
      <c r="Z50" s="81">
        <v>1</v>
      </c>
    </row>
    <row r="51" spans="1:257" s="84" customFormat="1" ht="50.1" customHeight="1" x14ac:dyDescent="0.2">
      <c r="A51" s="137" t="s">
        <v>115</v>
      </c>
      <c r="B51" s="137" t="s">
        <v>118</v>
      </c>
      <c r="C51" s="182" t="s">
        <v>385</v>
      </c>
      <c r="D51" s="137" t="s">
        <v>102</v>
      </c>
      <c r="E51" s="83" t="s">
        <v>156</v>
      </c>
      <c r="F51" s="210" t="s">
        <v>250</v>
      </c>
      <c r="G51" s="211"/>
      <c r="H51" s="136" t="s">
        <v>251</v>
      </c>
      <c r="I51" s="136" t="s">
        <v>142</v>
      </c>
      <c r="J51" s="136" t="s">
        <v>104</v>
      </c>
      <c r="K51" s="77" t="s">
        <v>196</v>
      </c>
      <c r="L51" s="138" t="s">
        <v>219</v>
      </c>
      <c r="M51" s="78" t="s">
        <v>220</v>
      </c>
      <c r="N51" s="70">
        <v>1</v>
      </c>
      <c r="O51" s="143">
        <v>1</v>
      </c>
      <c r="P51" s="157"/>
      <c r="Q51" s="157"/>
      <c r="R51" s="157"/>
      <c r="S51" s="143">
        <v>1</v>
      </c>
      <c r="T51" s="186">
        <f t="shared" si="0"/>
        <v>1</v>
      </c>
      <c r="U51" s="115">
        <f>+O51/S51</f>
        <v>1</v>
      </c>
      <c r="Z51" s="85"/>
      <c r="AA51" s="79"/>
      <c r="AB51" s="79"/>
      <c r="AC51" s="79"/>
      <c r="AD51" s="79"/>
      <c r="AE51" s="79"/>
      <c r="AF51" s="79"/>
      <c r="AG51" s="79"/>
      <c r="AH51" s="79"/>
      <c r="AI51" s="79"/>
      <c r="AJ51" s="79"/>
      <c r="AK51" s="79"/>
      <c r="AL51" s="79"/>
      <c r="AM51" s="79"/>
      <c r="AN51" s="79"/>
      <c r="AO51" s="79"/>
      <c r="AP51" s="79"/>
      <c r="AQ51" s="79"/>
      <c r="AR51" s="79"/>
      <c r="AS51" s="79"/>
      <c r="AT51" s="79"/>
      <c r="AU51" s="79"/>
      <c r="AV51" s="79"/>
      <c r="AW51" s="79"/>
      <c r="AX51" s="79"/>
      <c r="AY51" s="79"/>
      <c r="AZ51" s="79"/>
      <c r="BA51" s="79"/>
      <c r="BB51" s="79"/>
      <c r="BC51" s="79"/>
      <c r="BD51" s="79"/>
      <c r="BE51" s="79"/>
      <c r="BF51" s="79"/>
      <c r="BG51" s="79"/>
      <c r="BH51" s="79"/>
      <c r="BI51" s="79"/>
      <c r="BJ51" s="79"/>
      <c r="BK51" s="79"/>
      <c r="BL51" s="79"/>
      <c r="BM51" s="79"/>
      <c r="BN51" s="79"/>
      <c r="BO51" s="79"/>
      <c r="BP51" s="79"/>
      <c r="BQ51" s="79"/>
      <c r="BR51" s="79"/>
      <c r="BS51" s="79"/>
      <c r="BT51" s="79"/>
      <c r="BU51" s="79"/>
      <c r="BV51" s="79"/>
      <c r="BW51" s="79"/>
      <c r="BX51" s="79"/>
      <c r="BY51" s="79"/>
      <c r="BZ51" s="79"/>
      <c r="CA51" s="79"/>
      <c r="CB51" s="79"/>
      <c r="CC51" s="79"/>
      <c r="CD51" s="79"/>
      <c r="CE51" s="79"/>
      <c r="CF51" s="79"/>
      <c r="CG51" s="79"/>
      <c r="CH51" s="79"/>
      <c r="CI51" s="79"/>
      <c r="CJ51" s="79"/>
      <c r="CK51" s="79"/>
      <c r="CL51" s="79"/>
      <c r="CM51" s="79"/>
      <c r="CN51" s="79"/>
      <c r="CO51" s="79"/>
      <c r="CP51" s="79"/>
      <c r="CQ51" s="79"/>
      <c r="CR51" s="79"/>
      <c r="CS51" s="79"/>
      <c r="CT51" s="79"/>
      <c r="CU51" s="79"/>
      <c r="CV51" s="79"/>
      <c r="CW51" s="79"/>
      <c r="CX51" s="79"/>
      <c r="CY51" s="79"/>
      <c r="CZ51" s="79"/>
      <c r="DA51" s="79"/>
      <c r="DB51" s="79"/>
      <c r="DC51" s="79"/>
      <c r="DD51" s="79"/>
      <c r="DE51" s="79"/>
      <c r="DF51" s="79"/>
      <c r="DG51" s="79"/>
    </row>
    <row r="52" spans="1:257" s="84" customFormat="1" ht="50.1" customHeight="1" x14ac:dyDescent="0.2">
      <c r="A52" s="102" t="s">
        <v>115</v>
      </c>
      <c r="B52" s="102" t="s">
        <v>118</v>
      </c>
      <c r="C52" s="182" t="s">
        <v>385</v>
      </c>
      <c r="D52" s="102" t="s">
        <v>102</v>
      </c>
      <c r="E52" s="83" t="s">
        <v>157</v>
      </c>
      <c r="F52" s="210" t="s">
        <v>252</v>
      </c>
      <c r="G52" s="211"/>
      <c r="H52" s="101" t="s">
        <v>253</v>
      </c>
      <c r="I52" s="101" t="s">
        <v>142</v>
      </c>
      <c r="J52" s="101" t="s">
        <v>104</v>
      </c>
      <c r="K52" s="77" t="s">
        <v>196</v>
      </c>
      <c r="L52" s="104" t="s">
        <v>219</v>
      </c>
      <c r="M52" s="78" t="s">
        <v>220</v>
      </c>
      <c r="N52" s="70">
        <v>1</v>
      </c>
      <c r="O52" s="97">
        <v>0.83</v>
      </c>
      <c r="P52" s="157"/>
      <c r="Q52" s="97"/>
      <c r="R52" s="97"/>
      <c r="S52" s="97">
        <v>1</v>
      </c>
      <c r="T52" s="186">
        <v>1</v>
      </c>
      <c r="U52" s="115">
        <v>1</v>
      </c>
      <c r="V52" s="88">
        <v>0</v>
      </c>
      <c r="W52" s="88">
        <f>-COS((Q52/Z52)*PI())</f>
        <v>-1</v>
      </c>
      <c r="X52" s="88">
        <v>0</v>
      </c>
      <c r="Y52" s="88">
        <f>SIN((Q52/Z52)*PI())</f>
        <v>0</v>
      </c>
      <c r="Z52" s="89">
        <v>1</v>
      </c>
      <c r="AA52" s="79"/>
      <c r="AB52" s="79"/>
      <c r="AC52" s="79"/>
      <c r="AD52" s="79"/>
      <c r="AE52" s="79"/>
      <c r="AF52" s="79"/>
      <c r="AG52" s="79"/>
      <c r="AH52" s="79"/>
      <c r="AI52" s="79"/>
      <c r="AJ52" s="79"/>
      <c r="AK52" s="79"/>
      <c r="AL52" s="79"/>
      <c r="AM52" s="79"/>
      <c r="AN52" s="79"/>
      <c r="AO52" s="79"/>
      <c r="AP52" s="79"/>
      <c r="AQ52" s="79"/>
      <c r="AR52" s="79"/>
      <c r="AS52" s="79"/>
      <c r="AT52" s="79"/>
      <c r="AU52" s="79"/>
      <c r="AV52" s="79"/>
      <c r="AW52" s="79"/>
      <c r="AX52" s="79"/>
      <c r="AY52" s="79"/>
      <c r="AZ52" s="79"/>
      <c r="BA52" s="79"/>
      <c r="BB52" s="79"/>
      <c r="BC52" s="79"/>
      <c r="BD52" s="79"/>
      <c r="BE52" s="79"/>
      <c r="BF52" s="79"/>
      <c r="BG52" s="79"/>
      <c r="BH52" s="79"/>
      <c r="BI52" s="79"/>
      <c r="BJ52" s="79"/>
      <c r="BK52" s="79"/>
      <c r="BL52" s="79"/>
      <c r="BM52" s="79"/>
      <c r="BN52" s="79"/>
      <c r="BO52" s="79"/>
      <c r="BP52" s="79"/>
      <c r="BQ52" s="79"/>
      <c r="BR52" s="79"/>
      <c r="BS52" s="79"/>
      <c r="BT52" s="79"/>
      <c r="BU52" s="79"/>
      <c r="BV52" s="79"/>
      <c r="BW52" s="79"/>
      <c r="BX52" s="79"/>
      <c r="BY52" s="79"/>
      <c r="BZ52" s="79"/>
      <c r="CA52" s="79"/>
      <c r="CB52" s="79"/>
      <c r="CC52" s="79"/>
      <c r="CD52" s="79"/>
      <c r="CE52" s="79"/>
      <c r="CF52" s="79"/>
      <c r="CG52" s="79"/>
      <c r="CH52" s="79"/>
      <c r="CI52" s="79"/>
      <c r="CJ52" s="79"/>
      <c r="CK52" s="79"/>
      <c r="CL52" s="79"/>
      <c r="CM52" s="79"/>
      <c r="CN52" s="79"/>
      <c r="CO52" s="79"/>
      <c r="CP52" s="79"/>
      <c r="CQ52" s="79"/>
      <c r="CR52" s="79"/>
      <c r="CS52" s="79"/>
      <c r="CT52" s="79"/>
      <c r="CU52" s="79"/>
      <c r="CV52" s="79"/>
      <c r="CW52" s="79"/>
      <c r="CX52" s="79"/>
      <c r="CY52" s="79"/>
      <c r="CZ52" s="79"/>
      <c r="DA52" s="79"/>
      <c r="DB52" s="79"/>
      <c r="DC52" s="79"/>
      <c r="DD52" s="79"/>
      <c r="DE52" s="79"/>
      <c r="DF52" s="79"/>
      <c r="DG52" s="79"/>
      <c r="DH52" s="88"/>
      <c r="DI52" s="88"/>
      <c r="DJ52" s="88"/>
      <c r="DK52" s="88"/>
      <c r="DL52" s="88"/>
      <c r="DM52" s="88"/>
      <c r="DN52" s="88"/>
      <c r="DO52" s="88"/>
      <c r="DP52" s="88"/>
      <c r="DQ52" s="88"/>
      <c r="DR52" s="88"/>
      <c r="DS52" s="88"/>
      <c r="DT52" s="88"/>
      <c r="DU52" s="88"/>
      <c r="DV52" s="88"/>
      <c r="DW52" s="88"/>
      <c r="DX52" s="88"/>
      <c r="DY52" s="88"/>
      <c r="DZ52" s="88"/>
      <c r="EA52" s="88"/>
      <c r="EB52" s="88"/>
      <c r="EC52" s="88"/>
      <c r="ED52" s="88"/>
      <c r="EE52" s="88"/>
      <c r="EF52" s="88"/>
      <c r="EG52" s="88"/>
      <c r="EH52" s="88"/>
      <c r="EI52" s="88"/>
      <c r="EJ52" s="88"/>
      <c r="EK52" s="88"/>
      <c r="EL52" s="88"/>
      <c r="EM52" s="88"/>
      <c r="EN52" s="88"/>
      <c r="EO52" s="88"/>
      <c r="EP52" s="88"/>
      <c r="EQ52" s="88"/>
      <c r="ER52" s="88"/>
      <c r="ES52" s="88"/>
      <c r="ET52" s="88"/>
      <c r="EU52" s="88"/>
      <c r="EV52" s="88"/>
      <c r="EW52" s="88"/>
      <c r="EX52" s="88"/>
      <c r="EY52" s="88"/>
      <c r="EZ52" s="88"/>
      <c r="FA52" s="88"/>
      <c r="FB52" s="88"/>
      <c r="FC52" s="88"/>
      <c r="FD52" s="88"/>
      <c r="FE52" s="88"/>
      <c r="FF52" s="88"/>
      <c r="FG52" s="88"/>
      <c r="FH52" s="88"/>
      <c r="FI52" s="88"/>
      <c r="FJ52" s="88"/>
      <c r="FK52" s="88"/>
      <c r="FL52" s="88"/>
      <c r="FM52" s="88"/>
      <c r="FN52" s="88"/>
      <c r="FO52" s="88"/>
      <c r="FP52" s="88"/>
      <c r="FQ52" s="88"/>
      <c r="FR52" s="88"/>
      <c r="FS52" s="88"/>
      <c r="FT52" s="88"/>
      <c r="FU52" s="88"/>
      <c r="FV52" s="88"/>
      <c r="FW52" s="88"/>
      <c r="FX52" s="88"/>
      <c r="FY52" s="88"/>
      <c r="FZ52" s="88"/>
      <c r="GA52" s="88"/>
      <c r="GB52" s="88"/>
      <c r="GC52" s="88"/>
      <c r="GD52" s="88"/>
      <c r="GE52" s="88"/>
      <c r="GF52" s="88"/>
      <c r="GG52" s="88"/>
      <c r="GH52" s="88"/>
      <c r="GI52" s="88"/>
      <c r="GJ52" s="88"/>
      <c r="GK52" s="88"/>
      <c r="GL52" s="88"/>
      <c r="GM52" s="88"/>
      <c r="GN52" s="88"/>
      <c r="GO52" s="88"/>
      <c r="GP52" s="88"/>
      <c r="GQ52" s="88"/>
      <c r="GR52" s="88"/>
      <c r="GS52" s="88"/>
      <c r="GT52" s="88"/>
      <c r="GU52" s="88"/>
      <c r="GV52" s="88"/>
      <c r="GW52" s="88"/>
      <c r="GX52" s="88"/>
      <c r="GY52" s="88"/>
      <c r="GZ52" s="88"/>
      <c r="HA52" s="88"/>
      <c r="HB52" s="88"/>
      <c r="HC52" s="88"/>
      <c r="HD52" s="88"/>
      <c r="HE52" s="88"/>
      <c r="HF52" s="88"/>
      <c r="HG52" s="88"/>
      <c r="HH52" s="88"/>
      <c r="HI52" s="88"/>
      <c r="HJ52" s="88"/>
      <c r="HK52" s="88"/>
      <c r="HL52" s="88"/>
      <c r="HM52" s="88"/>
      <c r="HN52" s="88"/>
      <c r="HO52" s="88"/>
      <c r="HP52" s="88"/>
      <c r="HQ52" s="88"/>
      <c r="HR52" s="88"/>
      <c r="HS52" s="88"/>
      <c r="HT52" s="88"/>
      <c r="HU52" s="88"/>
      <c r="HV52" s="88"/>
      <c r="HW52" s="88"/>
      <c r="HX52" s="88"/>
      <c r="HY52" s="88"/>
      <c r="HZ52" s="88"/>
      <c r="IA52" s="88"/>
      <c r="IB52" s="88"/>
      <c r="IC52" s="88"/>
      <c r="ID52" s="88"/>
      <c r="IE52" s="88"/>
      <c r="IF52" s="88"/>
      <c r="IG52" s="88"/>
      <c r="IH52" s="88"/>
      <c r="II52" s="88"/>
      <c r="IJ52" s="88"/>
      <c r="IK52" s="88"/>
      <c r="IL52" s="88"/>
      <c r="IM52" s="88"/>
      <c r="IN52" s="88"/>
      <c r="IO52" s="88"/>
      <c r="IP52" s="88"/>
      <c r="IQ52" s="88"/>
      <c r="IR52" s="88"/>
      <c r="IS52" s="88"/>
      <c r="IT52" s="88"/>
      <c r="IU52" s="88"/>
      <c r="IV52" s="88"/>
      <c r="IW52" s="89">
        <f>AVERAGE(U50:U52)</f>
        <v>0.9966666666666667</v>
      </c>
    </row>
    <row r="53" spans="1:257" s="74" customFormat="1" ht="61.5" customHeight="1" x14ac:dyDescent="0.2">
      <c r="A53" s="163" t="s">
        <v>116</v>
      </c>
      <c r="B53" s="102" t="s">
        <v>118</v>
      </c>
      <c r="C53" s="185" t="s">
        <v>385</v>
      </c>
      <c r="D53" s="102" t="s">
        <v>120</v>
      </c>
      <c r="E53" s="83" t="s">
        <v>344</v>
      </c>
      <c r="F53" s="210" t="s">
        <v>233</v>
      </c>
      <c r="G53" s="211"/>
      <c r="H53" s="101" t="s">
        <v>316</v>
      </c>
      <c r="I53" s="101" t="s">
        <v>143</v>
      </c>
      <c r="J53" s="101" t="s">
        <v>104</v>
      </c>
      <c r="K53" s="77" t="s">
        <v>234</v>
      </c>
      <c r="L53" s="104" t="s">
        <v>235</v>
      </c>
      <c r="M53" s="78" t="s">
        <v>236</v>
      </c>
      <c r="N53" s="92">
        <v>4</v>
      </c>
      <c r="O53" s="100">
        <v>1</v>
      </c>
      <c r="P53" s="132"/>
      <c r="Q53" s="132"/>
      <c r="R53" s="132"/>
      <c r="S53" s="100">
        <v>1</v>
      </c>
      <c r="T53" s="127">
        <f t="shared" si="0"/>
        <v>1</v>
      </c>
      <c r="U53" s="115">
        <f>+O53/S53</f>
        <v>1</v>
      </c>
      <c r="V53" s="74">
        <v>0</v>
      </c>
      <c r="W53" s="74">
        <f>-COS((Q53/Z53)*PI())</f>
        <v>-1</v>
      </c>
      <c r="X53" s="74">
        <v>0</v>
      </c>
      <c r="Y53" s="74">
        <f>SIN((Q53/Z53)*PI())</f>
        <v>0</v>
      </c>
      <c r="Z53" s="82">
        <v>1</v>
      </c>
      <c r="AA53" s="79"/>
      <c r="AB53" s="79"/>
      <c r="AC53" s="79"/>
      <c r="AD53" s="79"/>
      <c r="AE53" s="79"/>
      <c r="AF53" s="79"/>
      <c r="AG53" s="79"/>
      <c r="AH53" s="79"/>
      <c r="AI53" s="79"/>
      <c r="AJ53" s="79"/>
      <c r="AK53" s="79"/>
      <c r="AL53" s="79"/>
      <c r="AM53" s="79"/>
      <c r="AN53" s="79"/>
      <c r="AO53" s="79"/>
      <c r="AP53" s="79"/>
      <c r="AQ53" s="79"/>
      <c r="AR53" s="79"/>
      <c r="AS53" s="79"/>
      <c r="AT53" s="79"/>
      <c r="AU53" s="79"/>
      <c r="AV53" s="79"/>
      <c r="AW53" s="79"/>
      <c r="AX53" s="79"/>
      <c r="AY53" s="79"/>
      <c r="AZ53" s="79"/>
      <c r="BA53" s="79"/>
      <c r="BB53" s="79"/>
      <c r="BC53" s="79"/>
      <c r="BD53" s="79"/>
      <c r="BE53" s="79"/>
      <c r="BF53" s="79"/>
      <c r="BG53" s="79"/>
      <c r="BH53" s="79"/>
      <c r="BI53" s="79"/>
      <c r="BJ53" s="79"/>
      <c r="BK53" s="79"/>
      <c r="BL53" s="79"/>
      <c r="BM53" s="79"/>
      <c r="BN53" s="79"/>
      <c r="BO53" s="79"/>
      <c r="BP53" s="79"/>
      <c r="BQ53" s="79"/>
      <c r="BR53" s="79"/>
      <c r="BS53" s="79"/>
      <c r="BT53" s="79"/>
      <c r="BU53" s="79"/>
      <c r="BV53" s="79"/>
      <c r="BW53" s="79"/>
      <c r="BX53" s="79"/>
      <c r="BY53" s="79"/>
      <c r="BZ53" s="79"/>
      <c r="CA53" s="79"/>
      <c r="CB53" s="79"/>
      <c r="CC53" s="79"/>
      <c r="CD53" s="79"/>
      <c r="CE53" s="79"/>
      <c r="CF53" s="79"/>
      <c r="CG53" s="79"/>
      <c r="CH53" s="79"/>
      <c r="CI53" s="79"/>
      <c r="CJ53" s="79"/>
      <c r="CK53" s="79"/>
      <c r="CL53" s="79"/>
      <c r="CM53" s="79"/>
      <c r="CN53" s="79"/>
      <c r="CO53" s="79"/>
      <c r="CP53" s="79"/>
      <c r="CQ53" s="79"/>
      <c r="CR53" s="79"/>
      <c r="CS53" s="79"/>
      <c r="CT53" s="79"/>
      <c r="CU53" s="79"/>
      <c r="CV53" s="79"/>
      <c r="CW53" s="79"/>
      <c r="CX53" s="79"/>
      <c r="CY53" s="79"/>
      <c r="CZ53" s="79"/>
      <c r="DA53" s="79"/>
      <c r="DB53" s="79"/>
      <c r="DC53" s="79"/>
      <c r="DD53" s="79"/>
      <c r="DE53" s="79"/>
      <c r="DF53" s="79"/>
      <c r="DG53" s="79"/>
      <c r="IW53" s="82">
        <f>AVERAGE(U53)</f>
        <v>1</v>
      </c>
    </row>
    <row r="54" spans="1:257" s="84" customFormat="1" ht="48.75" customHeight="1" x14ac:dyDescent="0.2">
      <c r="A54" s="101" t="s">
        <v>160</v>
      </c>
      <c r="B54" s="101" t="s">
        <v>163</v>
      </c>
      <c r="C54" s="182" t="s">
        <v>385</v>
      </c>
      <c r="D54" s="102" t="s">
        <v>122</v>
      </c>
      <c r="E54" s="83" t="s">
        <v>164</v>
      </c>
      <c r="F54" s="210" t="s">
        <v>237</v>
      </c>
      <c r="G54" s="211"/>
      <c r="H54" s="101" t="s">
        <v>165</v>
      </c>
      <c r="I54" s="101" t="s">
        <v>143</v>
      </c>
      <c r="J54" s="101" t="s">
        <v>104</v>
      </c>
      <c r="K54" s="77" t="s">
        <v>137</v>
      </c>
      <c r="L54" s="104" t="s">
        <v>217</v>
      </c>
      <c r="M54" s="78" t="s">
        <v>216</v>
      </c>
      <c r="N54" s="70">
        <v>1</v>
      </c>
      <c r="O54" s="70">
        <v>0.222</v>
      </c>
      <c r="P54" s="70"/>
      <c r="Q54" s="97"/>
      <c r="R54" s="97"/>
      <c r="S54" s="70">
        <v>0.25</v>
      </c>
      <c r="T54" s="127">
        <f t="shared" si="0"/>
        <v>0.222</v>
      </c>
      <c r="U54" s="115">
        <f>+O54/S54</f>
        <v>0.88800000000000001</v>
      </c>
      <c r="V54" s="84">
        <v>0</v>
      </c>
      <c r="W54" s="84">
        <f>-COS((Q54/Z54)*PI())</f>
        <v>-1</v>
      </c>
      <c r="X54" s="84">
        <v>0</v>
      </c>
      <c r="Y54" s="84">
        <f>SIN((Q54/Z54)*PI())</f>
        <v>0</v>
      </c>
      <c r="Z54" s="85">
        <v>1</v>
      </c>
      <c r="AA54" s="79"/>
      <c r="AB54" s="79"/>
      <c r="AC54" s="79"/>
      <c r="AD54" s="79"/>
      <c r="AE54" s="79"/>
      <c r="AF54" s="79"/>
      <c r="AG54" s="79"/>
      <c r="AH54" s="79"/>
      <c r="AI54" s="79"/>
      <c r="AJ54" s="79"/>
      <c r="AK54" s="79"/>
      <c r="AL54" s="79"/>
      <c r="AM54" s="79"/>
      <c r="AN54" s="79"/>
      <c r="AO54" s="79"/>
      <c r="AP54" s="79"/>
      <c r="AQ54" s="79"/>
      <c r="AR54" s="79"/>
      <c r="AS54" s="79"/>
      <c r="AT54" s="79"/>
      <c r="AU54" s="79"/>
      <c r="AV54" s="79"/>
      <c r="AW54" s="79"/>
      <c r="AX54" s="79"/>
      <c r="AY54" s="79"/>
      <c r="AZ54" s="79"/>
      <c r="BA54" s="79"/>
      <c r="BB54" s="79"/>
      <c r="BC54" s="79"/>
      <c r="BD54" s="79"/>
      <c r="BE54" s="79"/>
      <c r="BF54" s="79"/>
      <c r="BG54" s="79"/>
      <c r="BH54" s="79"/>
      <c r="BI54" s="79"/>
      <c r="BJ54" s="79"/>
      <c r="BK54" s="79"/>
      <c r="BL54" s="79"/>
      <c r="BM54" s="79"/>
      <c r="BN54" s="79"/>
      <c r="BO54" s="79"/>
      <c r="BP54" s="79"/>
      <c r="BQ54" s="79"/>
      <c r="BR54" s="79"/>
      <c r="BS54" s="79"/>
      <c r="BT54" s="79"/>
      <c r="BU54" s="79"/>
      <c r="BV54" s="79"/>
      <c r="BW54" s="79"/>
      <c r="BX54" s="79"/>
      <c r="BY54" s="79"/>
      <c r="BZ54" s="79"/>
      <c r="CA54" s="79"/>
      <c r="CB54" s="79"/>
      <c r="CC54" s="79"/>
      <c r="CD54" s="79"/>
      <c r="CE54" s="79"/>
      <c r="CF54" s="79"/>
      <c r="CG54" s="79"/>
      <c r="CH54" s="79"/>
      <c r="CI54" s="79"/>
      <c r="CJ54" s="79"/>
      <c r="CK54" s="79"/>
      <c r="CL54" s="79"/>
      <c r="CM54" s="79"/>
      <c r="CN54" s="79"/>
      <c r="CO54" s="79"/>
      <c r="CP54" s="79"/>
      <c r="CQ54" s="79"/>
      <c r="CR54" s="79"/>
      <c r="CS54" s="79"/>
      <c r="CT54" s="79"/>
      <c r="CU54" s="79"/>
      <c r="CV54" s="79"/>
      <c r="CW54" s="79"/>
      <c r="CX54" s="79"/>
      <c r="CY54" s="79"/>
      <c r="CZ54" s="79"/>
      <c r="DA54" s="79"/>
      <c r="DB54" s="79"/>
      <c r="DC54" s="79"/>
      <c r="DD54" s="79"/>
      <c r="DE54" s="79"/>
      <c r="DF54" s="79"/>
      <c r="DG54" s="79"/>
      <c r="IW54" s="85">
        <f>AVERAGE(U54)</f>
        <v>0.88800000000000001</v>
      </c>
    </row>
    <row r="55" spans="1:257" x14ac:dyDescent="0.2"/>
    <row r="58" spans="1:257" x14ac:dyDescent="0.2"/>
    <row r="59" spans="1:257" x14ac:dyDescent="0.2"/>
    <row r="60" spans="1:257" x14ac:dyDescent="0.2">
      <c r="Q60" s="193"/>
    </row>
    <row r="61" spans="1:257" x14ac:dyDescent="0.2"/>
    <row r="62" spans="1:257" x14ac:dyDescent="0.2"/>
    <row r="63" spans="1:257" x14ac:dyDescent="0.2"/>
    <row r="64" spans="1:257" x14ac:dyDescent="0.2"/>
    <row r="65" spans="16:16" ht="15.75" x14ac:dyDescent="0.2">
      <c r="P65" s="189"/>
    </row>
    <row r="66" spans="16:16" ht="15.75" x14ac:dyDescent="0.2">
      <c r="P66" s="189"/>
    </row>
    <row r="67" spans="16:16" ht="15.75" x14ac:dyDescent="0.2">
      <c r="P67" s="189"/>
    </row>
    <row r="68" spans="16:16" ht="15.75" x14ac:dyDescent="0.2">
      <c r="P68" s="189"/>
    </row>
    <row r="69" spans="16:16" ht="15.75" x14ac:dyDescent="0.2">
      <c r="P69" s="189"/>
    </row>
    <row r="70" spans="16:16" ht="15.75" x14ac:dyDescent="0.2">
      <c r="P70" s="189"/>
    </row>
    <row r="71" spans="16:16" ht="15.75" x14ac:dyDescent="0.2">
      <c r="P71" s="189"/>
    </row>
    <row r="72" spans="16:16" ht="15.75" x14ac:dyDescent="0.2">
      <c r="P72" s="189"/>
    </row>
    <row r="73" spans="16:16" ht="15.75" x14ac:dyDescent="0.2">
      <c r="P73" s="189"/>
    </row>
    <row r="74" spans="16:16" ht="15.75" x14ac:dyDescent="0.2">
      <c r="P74" s="189"/>
    </row>
    <row r="75" spans="16:16" ht="15.75" x14ac:dyDescent="0.2">
      <c r="P75" s="189"/>
    </row>
    <row r="76" spans="16:16" ht="15.75" x14ac:dyDescent="0.2">
      <c r="P76" s="189"/>
    </row>
    <row r="77" spans="16:16" ht="15.75" x14ac:dyDescent="0.2">
      <c r="P77" s="189"/>
    </row>
    <row r="78" spans="16:16" ht="15.75" x14ac:dyDescent="0.2">
      <c r="P78" s="189"/>
    </row>
    <row r="79" spans="16:16" x14ac:dyDescent="0.2"/>
    <row r="80" spans="16:16" x14ac:dyDescent="0.2"/>
    <row r="81" x14ac:dyDescent="0.2"/>
    <row r="82" x14ac:dyDescent="0.2"/>
    <row r="83" x14ac:dyDescent="0.2"/>
    <row r="84" x14ac:dyDescent="0.2"/>
    <row r="85" x14ac:dyDescent="0.2"/>
    <row r="86" x14ac:dyDescent="0.2"/>
    <row r="87" x14ac:dyDescent="0.2"/>
    <row r="88" x14ac:dyDescent="0.2"/>
    <row r="89" x14ac:dyDescent="0.2"/>
    <row r="90" x14ac:dyDescent="0.2"/>
    <row r="91" x14ac:dyDescent="0.2"/>
    <row r="92" x14ac:dyDescent="0.2"/>
    <row r="93" x14ac:dyDescent="0.2"/>
    <row r="94" x14ac:dyDescent="0.2"/>
    <row r="95" x14ac:dyDescent="0.2"/>
    <row r="96" x14ac:dyDescent="0.2"/>
    <row r="97" x14ac:dyDescent="0.2"/>
    <row r="98" x14ac:dyDescent="0.2"/>
    <row r="99" x14ac:dyDescent="0.2"/>
    <row r="100" x14ac:dyDescent="0.2"/>
    <row r="101" x14ac:dyDescent="0.2"/>
    <row r="102" x14ac:dyDescent="0.2"/>
    <row r="103" x14ac:dyDescent="0.2"/>
    <row r="104" x14ac:dyDescent="0.2"/>
    <row r="105" x14ac:dyDescent="0.2"/>
    <row r="106" x14ac:dyDescent="0.2"/>
    <row r="107" x14ac:dyDescent="0.2"/>
    <row r="108" x14ac:dyDescent="0.2"/>
    <row r="109" x14ac:dyDescent="0.2"/>
    <row r="110" x14ac:dyDescent="0.2"/>
    <row r="111" x14ac:dyDescent="0.2"/>
    <row r="112" x14ac:dyDescent="0.2"/>
    <row r="113" x14ac:dyDescent="0.2"/>
    <row r="114" x14ac:dyDescent="0.2"/>
    <row r="115" x14ac:dyDescent="0.2"/>
    <row r="116" x14ac:dyDescent="0.2"/>
    <row r="117" x14ac:dyDescent="0.2"/>
  </sheetData>
  <autoFilter ref="A4:Z54" xr:uid="{00000000-0009-0000-0000-000003000000}">
    <filterColumn colId="5" showButton="0"/>
  </autoFilter>
  <mergeCells count="70">
    <mergeCell ref="F30:G30"/>
    <mergeCell ref="F22:G22"/>
    <mergeCell ref="F23:G23"/>
    <mergeCell ref="F24:G24"/>
    <mergeCell ref="F26:G26"/>
    <mergeCell ref="F25:G25"/>
    <mergeCell ref="F17:G17"/>
    <mergeCell ref="F18:G18"/>
    <mergeCell ref="F11:G11"/>
    <mergeCell ref="F12:G12"/>
    <mergeCell ref="F7:G7"/>
    <mergeCell ref="F8:G8"/>
    <mergeCell ref="F10:G10"/>
    <mergeCell ref="F13:G13"/>
    <mergeCell ref="F14:G14"/>
    <mergeCell ref="F15:G15"/>
    <mergeCell ref="F16:G16"/>
    <mergeCell ref="F9:G9"/>
    <mergeCell ref="F53:G53"/>
    <mergeCell ref="F54:G54"/>
    <mergeCell ref="F3:G4"/>
    <mergeCell ref="F50:G50"/>
    <mergeCell ref="F52:G52"/>
    <mergeCell ref="F31:G31"/>
    <mergeCell ref="F51:G51"/>
    <mergeCell ref="F33:G33"/>
    <mergeCell ref="F37:G37"/>
    <mergeCell ref="F36:G36"/>
    <mergeCell ref="F27:G27"/>
    <mergeCell ref="F47:G47"/>
    <mergeCell ref="F20:G20"/>
    <mergeCell ref="F21:G21"/>
    <mergeCell ref="F5:G5"/>
    <mergeCell ref="F19:G19"/>
    <mergeCell ref="N1:Q1"/>
    <mergeCell ref="N3:N4"/>
    <mergeCell ref="O3:R3"/>
    <mergeCell ref="S3:S4"/>
    <mergeCell ref="T3:T4"/>
    <mergeCell ref="R1:T1"/>
    <mergeCell ref="P2:U2"/>
    <mergeCell ref="U3:U4"/>
    <mergeCell ref="F6:G6"/>
    <mergeCell ref="A1:C1"/>
    <mergeCell ref="D1:M1"/>
    <mergeCell ref="J3:J4"/>
    <mergeCell ref="K3:M3"/>
    <mergeCell ref="I3:I4"/>
    <mergeCell ref="H3:H4"/>
    <mergeCell ref="A3:A4"/>
    <mergeCell ref="B3:B4"/>
    <mergeCell ref="D3:D4"/>
    <mergeCell ref="E3:E4"/>
    <mergeCell ref="C3:C4"/>
    <mergeCell ref="F49:G49"/>
    <mergeCell ref="F28:G28"/>
    <mergeCell ref="F43:G43"/>
    <mergeCell ref="F39:G39"/>
    <mergeCell ref="F48:G48"/>
    <mergeCell ref="F32:G32"/>
    <mergeCell ref="F41:G41"/>
    <mergeCell ref="F42:G42"/>
    <mergeCell ref="F44:G44"/>
    <mergeCell ref="F45:G45"/>
    <mergeCell ref="F46:G46"/>
    <mergeCell ref="F34:G34"/>
    <mergeCell ref="F35:G35"/>
    <mergeCell ref="F38:G38"/>
    <mergeCell ref="F40:G40"/>
    <mergeCell ref="F29:G29"/>
  </mergeCells>
  <phoneticPr fontId="55" type="noConversion"/>
  <printOptions horizontalCentered="1"/>
  <pageMargins left="0.43307086614173229" right="0.43307086614173229" top="0.74803149606299213" bottom="0.74803149606299213" header="0.31496062992125984" footer="0.31496062992125984"/>
  <pageSetup paperSize="14" scale="39" fitToHeight="3" orientation="landscape" r:id="rId1"/>
  <rowBreaks count="1" manualBreakCount="1">
    <brk id="18"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34"/>
  <sheetViews>
    <sheetView view="pageLayout" topLeftCell="A6" workbookViewId="0">
      <selection activeCell="F12" sqref="F12:H18"/>
    </sheetView>
  </sheetViews>
  <sheetFormatPr baseColWidth="10" defaultRowHeight="12.75" x14ac:dyDescent="0.2"/>
  <sheetData>
    <row r="1" spans="1:8" x14ac:dyDescent="0.2">
      <c r="A1" s="240" t="s">
        <v>136</v>
      </c>
      <c r="B1" s="240"/>
      <c r="C1" s="240"/>
      <c r="D1" s="240"/>
      <c r="E1" s="240"/>
      <c r="F1" s="240"/>
      <c r="G1" s="240"/>
      <c r="H1" s="240"/>
    </row>
    <row r="2" spans="1:8" x14ac:dyDescent="0.2">
      <c r="A2" s="240"/>
      <c r="B2" s="240"/>
      <c r="C2" s="240"/>
      <c r="D2" s="240"/>
      <c r="E2" s="240"/>
      <c r="F2" s="240"/>
      <c r="G2" s="240"/>
      <c r="H2" s="240"/>
    </row>
    <row r="4" spans="1:8" x14ac:dyDescent="0.2">
      <c r="A4" s="236" t="s">
        <v>68</v>
      </c>
      <c r="B4" s="236"/>
      <c r="C4" s="236"/>
      <c r="D4" s="236"/>
      <c r="E4" s="236"/>
      <c r="F4" s="236"/>
      <c r="G4" s="236"/>
      <c r="H4" s="236"/>
    </row>
    <row r="5" spans="1:8" x14ac:dyDescent="0.2">
      <c r="A5" s="236" t="s">
        <v>129</v>
      </c>
      <c r="B5" s="236"/>
      <c r="C5" s="236"/>
      <c r="D5" s="236"/>
      <c r="E5" s="236"/>
      <c r="F5" s="236"/>
      <c r="G5" s="236"/>
      <c r="H5" s="236"/>
    </row>
    <row r="6" spans="1:8" x14ac:dyDescent="0.2">
      <c r="A6" s="231" t="s">
        <v>130</v>
      </c>
      <c r="B6" s="232"/>
      <c r="C6" s="232"/>
      <c r="D6" s="232"/>
      <c r="E6" s="232"/>
      <c r="F6" s="232"/>
      <c r="G6" s="232"/>
      <c r="H6" s="232"/>
    </row>
    <row r="7" spans="1:8" x14ac:dyDescent="0.2">
      <c r="A7" s="239" t="e">
        <f>+'INDICADORES IDEP 2021'!#REF!</f>
        <v>#REF!</v>
      </c>
      <c r="B7" s="232"/>
      <c r="C7" s="232"/>
      <c r="D7" s="232"/>
      <c r="E7" s="232"/>
      <c r="F7" s="232"/>
      <c r="G7" s="232"/>
      <c r="H7" s="232"/>
    </row>
    <row r="9" spans="1:8" ht="39" customHeight="1" x14ac:dyDescent="0.2">
      <c r="A9" s="233" t="e">
        <f>+'INDICADORES IDEP 2021'!#REF!</f>
        <v>#REF!</v>
      </c>
      <c r="B9" s="234"/>
      <c r="C9" s="234"/>
      <c r="D9" s="234"/>
      <c r="E9" s="234"/>
      <c r="F9" s="234"/>
      <c r="G9" s="234"/>
      <c r="H9" s="235"/>
    </row>
    <row r="11" spans="1:8" x14ac:dyDescent="0.2">
      <c r="F11" s="231" t="s">
        <v>131</v>
      </c>
      <c r="G11" s="232"/>
      <c r="H11" s="232"/>
    </row>
    <row r="12" spans="1:8" x14ac:dyDescent="0.2">
      <c r="F12" s="237" t="s">
        <v>132</v>
      </c>
      <c r="G12" s="238"/>
      <c r="H12" s="238"/>
    </row>
    <row r="13" spans="1:8" x14ac:dyDescent="0.2">
      <c r="F13" s="238"/>
      <c r="G13" s="238"/>
      <c r="H13" s="238"/>
    </row>
    <row r="14" spans="1:8" x14ac:dyDescent="0.2">
      <c r="F14" s="238"/>
      <c r="G14" s="238"/>
      <c r="H14" s="238"/>
    </row>
    <row r="15" spans="1:8" x14ac:dyDescent="0.2">
      <c r="F15" s="238"/>
      <c r="G15" s="238"/>
      <c r="H15" s="238"/>
    </row>
    <row r="16" spans="1:8" x14ac:dyDescent="0.2">
      <c r="F16" s="238"/>
      <c r="G16" s="238"/>
      <c r="H16" s="238"/>
    </row>
    <row r="17" spans="1:8" x14ac:dyDescent="0.2">
      <c r="F17" s="238"/>
      <c r="G17" s="238"/>
      <c r="H17" s="238"/>
    </row>
    <row r="18" spans="1:8" x14ac:dyDescent="0.2">
      <c r="F18" s="238"/>
      <c r="G18" s="238"/>
      <c r="H18" s="238"/>
    </row>
    <row r="21" spans="1:8" x14ac:dyDescent="0.2">
      <c r="A21" s="236" t="s">
        <v>133</v>
      </c>
      <c r="B21" s="236"/>
      <c r="C21" s="236"/>
      <c r="D21" s="236"/>
      <c r="E21" s="236"/>
      <c r="F21" s="236"/>
      <c r="G21" s="236"/>
      <c r="H21" s="236"/>
    </row>
    <row r="22" spans="1:8" x14ac:dyDescent="0.2">
      <c r="A22" s="231" t="s">
        <v>130</v>
      </c>
      <c r="B22" s="232"/>
      <c r="C22" s="232"/>
      <c r="D22" s="232"/>
      <c r="E22" s="232"/>
      <c r="F22" s="232"/>
      <c r="G22" s="232"/>
      <c r="H22" s="232"/>
    </row>
    <row r="23" spans="1:8" x14ac:dyDescent="0.2">
      <c r="A23" s="239" t="e">
        <f>+'INDICADORES IDEP 2021'!#REF!</f>
        <v>#REF!</v>
      </c>
      <c r="B23" s="232"/>
      <c r="C23" s="232"/>
      <c r="D23" s="232"/>
      <c r="E23" s="232"/>
      <c r="F23" s="232"/>
      <c r="G23" s="232"/>
      <c r="H23" s="232"/>
    </row>
    <row r="25" spans="1:8" ht="39" customHeight="1" x14ac:dyDescent="0.2">
      <c r="A25" s="233" t="s">
        <v>135</v>
      </c>
      <c r="B25" s="234"/>
      <c r="C25" s="234"/>
      <c r="D25" s="234"/>
      <c r="E25" s="234"/>
      <c r="F25" s="234"/>
      <c r="G25" s="234"/>
      <c r="H25" s="235"/>
    </row>
    <row r="27" spans="1:8" x14ac:dyDescent="0.2">
      <c r="F27" s="231" t="s">
        <v>131</v>
      </c>
      <c r="G27" s="232"/>
      <c r="H27" s="232"/>
    </row>
    <row r="28" spans="1:8" x14ac:dyDescent="0.2">
      <c r="F28" s="237" t="s">
        <v>134</v>
      </c>
      <c r="G28" s="238"/>
      <c r="H28" s="238"/>
    </row>
    <row r="29" spans="1:8" x14ac:dyDescent="0.2">
      <c r="F29" s="238"/>
      <c r="G29" s="238"/>
      <c r="H29" s="238"/>
    </row>
    <row r="30" spans="1:8" x14ac:dyDescent="0.2">
      <c r="F30" s="238"/>
      <c r="G30" s="238"/>
      <c r="H30" s="238"/>
    </row>
    <row r="31" spans="1:8" x14ac:dyDescent="0.2">
      <c r="F31" s="238"/>
      <c r="G31" s="238"/>
      <c r="H31" s="238"/>
    </row>
    <row r="32" spans="1:8" x14ac:dyDescent="0.2">
      <c r="F32" s="238"/>
      <c r="G32" s="238"/>
      <c r="H32" s="238"/>
    </row>
    <row r="33" spans="6:8" x14ac:dyDescent="0.2">
      <c r="F33" s="238"/>
      <c r="G33" s="238"/>
      <c r="H33" s="238"/>
    </row>
    <row r="34" spans="6:8" x14ac:dyDescent="0.2">
      <c r="F34" s="238"/>
      <c r="G34" s="238"/>
      <c r="H34" s="238"/>
    </row>
  </sheetData>
  <mergeCells count="14">
    <mergeCell ref="A1:H2"/>
    <mergeCell ref="A5:H5"/>
    <mergeCell ref="A6:H6"/>
    <mergeCell ref="A7:H7"/>
    <mergeCell ref="A9:H9"/>
    <mergeCell ref="F27:H27"/>
    <mergeCell ref="A25:H25"/>
    <mergeCell ref="A4:H4"/>
    <mergeCell ref="F28:H34"/>
    <mergeCell ref="F11:H11"/>
    <mergeCell ref="F12:H18"/>
    <mergeCell ref="A21:H21"/>
    <mergeCell ref="A22:H22"/>
    <mergeCell ref="A23:H23"/>
  </mergeCells>
  <pageMargins left="0.7" right="0.7" top="0.75" bottom="0.75" header="0.3" footer="0.3"/>
  <pageSetup paperSize="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Semaforo proceso</vt:lpstr>
      <vt:lpstr>PESOS_PORCENTUALES</vt:lpstr>
      <vt:lpstr>Criterio de calificacion</vt:lpstr>
      <vt:lpstr>INDICADORES IDEP 2021</vt:lpstr>
      <vt:lpstr>Hoja2</vt:lpstr>
      <vt:lpstr>'Criterio de calificacion'!Área_de_impresión</vt:lpstr>
      <vt:lpstr>'INDICADORES IDEP 2021'!Área_de_impresión</vt:lpstr>
      <vt:lpstr>'Semaforo proceso'!Área_de_impresión</vt:lpstr>
      <vt:lpstr>'INDICADORES IDEP 2021'!Títulos_a_imprimir</vt:lpstr>
    </vt:vector>
  </TitlesOfParts>
  <Company>ASD S.A.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SONALV</dc:creator>
  <cp:lastModifiedBy>Viviana Yilena Monroy Preciado</cp:lastModifiedBy>
  <cp:lastPrinted>2018-04-16T17:44:25Z</cp:lastPrinted>
  <dcterms:created xsi:type="dcterms:W3CDTF">2008-10-22T15:41:48Z</dcterms:created>
  <dcterms:modified xsi:type="dcterms:W3CDTF">2021-04-26T14:03:35Z</dcterms:modified>
</cp:coreProperties>
</file>