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hidePivotFieldList="1" defaultThemeVersion="124226"/>
  <mc:AlternateContent xmlns:mc="http://schemas.openxmlformats.org/markup-compatibility/2006">
    <mc:Choice Requires="x15">
      <x15ac:absPath xmlns:x15ac="http://schemas.microsoft.com/office/spreadsheetml/2010/11/ac" url="C:\Users\Usuario\Documents\IDEP_planeación\Pago_3\Pago_10\Productos\"/>
    </mc:Choice>
  </mc:AlternateContent>
  <xr:revisionPtr revIDLastSave="0" documentId="13_ncr:1_{87714217-0898-45E4-8186-6F4E4E6E2ECA}" xr6:coauthVersionLast="47" xr6:coauthVersionMax="47" xr10:uidLastSave="{00000000-0000-0000-0000-000000000000}"/>
  <bookViews>
    <workbookView xWindow="-120" yWindow="-120" windowWidth="20730" windowHeight="11160" firstSheet="3" activeTab="3" xr2:uid="{00000000-000D-0000-FFFF-FFFF00000000}"/>
  </bookViews>
  <sheets>
    <sheet name="Semaforo proceso" sheetId="7" state="hidden" r:id="rId1"/>
    <sheet name="PESOS_PORCENTUALES" sheetId="14" state="hidden" r:id="rId2"/>
    <sheet name="Criterio de calificacion" sheetId="13" state="hidden" r:id="rId3"/>
    <sheet name="INDICADORES IDEP 2021" sheetId="15" r:id="rId4"/>
    <sheet name="Hoja2" sheetId="17" state="hidden" r:id="rId5"/>
  </sheets>
  <definedNames>
    <definedName name="_xlnm._FilterDatabase" localSheetId="3" hidden="1">'INDICADORES IDEP 2021'!$A$4:$Z$54</definedName>
    <definedName name="_xlnm.Print_Area" localSheetId="2">'Criterio de calificacion'!$A$1:$I$36</definedName>
    <definedName name="_xlnm.Print_Area" localSheetId="3">'INDICADORES IDEP 2021'!$A$1:$U$52</definedName>
    <definedName name="_xlnm.Print_Area" localSheetId="0">'Semaforo proceso'!$A$24:$F$46</definedName>
    <definedName name="Areas">#REF!</definedName>
    <definedName name="_xlnm.Print_Titles" localSheetId="3">'INDICADORES IDEP 2021'!$1:$4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 i="15" l="1"/>
  <c r="U54" i="15"/>
  <c r="U53" i="15"/>
  <c r="U50" i="15"/>
  <c r="U39" i="15"/>
  <c r="U38" i="15"/>
  <c r="U36" i="15"/>
  <c r="U35" i="15"/>
  <c r="U34" i="15"/>
  <c r="U31" i="15"/>
  <c r="U29" i="15"/>
  <c r="U27" i="15"/>
  <c r="U26" i="15"/>
  <c r="U25" i="15"/>
  <c r="U24" i="15"/>
  <c r="U21" i="15" l="1"/>
  <c r="U19" i="15"/>
  <c r="U18" i="15"/>
  <c r="U17" i="15"/>
  <c r="U16" i="15"/>
  <c r="U15" i="15"/>
  <c r="U14" i="15"/>
  <c r="U11" i="15"/>
  <c r="U10" i="15"/>
  <c r="U9" i="15"/>
  <c r="T26" i="15" l="1"/>
  <c r="T39" i="15"/>
  <c r="T35" i="15"/>
  <c r="U12" i="15" l="1"/>
  <c r="U23" i="15"/>
  <c r="U22" i="15"/>
  <c r="U13" i="15"/>
  <c r="U8" i="15" l="1"/>
  <c r="U7" i="15"/>
  <c r="U6" i="15"/>
  <c r="U5" i="15"/>
  <c r="U52" i="15" l="1"/>
  <c r="U51" i="15"/>
  <c r="T50" i="15"/>
  <c r="W23" i="15" l="1"/>
  <c r="T51" i="15" l="1"/>
  <c r="T20" i="15"/>
  <c r="T43" i="15" l="1"/>
  <c r="T42" i="15"/>
  <c r="T41" i="15"/>
  <c r="T36" i="15" l="1"/>
  <c r="T34" i="15"/>
  <c r="T32" i="15"/>
  <c r="T9" i="15"/>
  <c r="T10" i="15"/>
  <c r="T11" i="15"/>
  <c r="T21" i="15"/>
  <c r="T22" i="15"/>
  <c r="T23" i="15"/>
  <c r="T24" i="15"/>
  <c r="T5" i="15" l="1"/>
  <c r="N25" i="15" l="1"/>
  <c r="T13" i="15" l="1"/>
  <c r="T14" i="15"/>
  <c r="T15" i="15"/>
  <c r="T16" i="15"/>
  <c r="T17" i="15"/>
  <c r="T18" i="15"/>
  <c r="T7" i="15"/>
  <c r="T8" i="15"/>
  <c r="T6" i="15" l="1"/>
  <c r="T12" i="15"/>
  <c r="T19" i="15"/>
  <c r="T25" i="15"/>
  <c r="T27" i="15"/>
  <c r="T29" i="15"/>
  <c r="T33" i="15"/>
  <c r="T45" i="15"/>
  <c r="T46" i="15"/>
  <c r="T47" i="15"/>
  <c r="T48" i="15"/>
  <c r="T54" i="15"/>
  <c r="Y29" i="15" l="1"/>
  <c r="W29" i="15"/>
  <c r="Y50" i="15"/>
  <c r="W50" i="15"/>
  <c r="IW54" i="15" l="1"/>
  <c r="IW53" i="15"/>
  <c r="IW24" i="15"/>
  <c r="IW9" i="15"/>
  <c r="Y12" i="15"/>
  <c r="W12" i="15"/>
  <c r="Y11" i="15"/>
  <c r="W11" i="15"/>
  <c r="Y6" i="15"/>
  <c r="W6" i="15"/>
  <c r="A9" i="17"/>
  <c r="A23" i="17"/>
  <c r="W19" i="15"/>
  <c r="Y19" i="15"/>
  <c r="W22" i="15"/>
  <c r="Y22" i="15"/>
  <c r="Y23" i="15"/>
  <c r="W24" i="15"/>
  <c r="Y24" i="15"/>
  <c r="W26" i="15"/>
  <c r="Y26" i="15"/>
  <c r="W27" i="15"/>
  <c r="Y27" i="15"/>
  <c r="W28" i="15"/>
  <c r="Y28" i="15"/>
  <c r="W30" i="15"/>
  <c r="Y30" i="15"/>
  <c r="W33" i="15"/>
  <c r="Y33" i="15"/>
  <c r="W35" i="15"/>
  <c r="Y35" i="15"/>
  <c r="W36" i="15"/>
  <c r="Y36" i="15"/>
  <c r="W52" i="15"/>
  <c r="Y52" i="15"/>
  <c r="W53" i="15"/>
  <c r="Y53" i="15"/>
  <c r="W54" i="15"/>
  <c r="Y54" i="15"/>
  <c r="C3" i="13"/>
  <c r="E3" i="13" s="1"/>
  <c r="G3" i="13" s="1"/>
  <c r="H3" i="13" s="1"/>
  <c r="D3" i="13"/>
  <c r="F3" i="13"/>
  <c r="C4" i="13"/>
  <c r="E4" i="13" s="1"/>
  <c r="D4" i="13"/>
  <c r="F4" i="13"/>
  <c r="C5" i="13"/>
  <c r="E5" i="13" s="1"/>
  <c r="D5" i="13"/>
  <c r="F5" i="13"/>
  <c r="C6" i="13"/>
  <c r="E6" i="13"/>
  <c r="D6" i="13"/>
  <c r="F6" i="13"/>
  <c r="C7" i="13"/>
  <c r="E7" i="13" s="1"/>
  <c r="D7" i="13"/>
  <c r="F7" i="13"/>
  <c r="C8" i="13"/>
  <c r="E8" i="13" s="1"/>
  <c r="G8" i="13" s="1"/>
  <c r="D8" i="13"/>
  <c r="F8" i="13"/>
  <c r="C9" i="13"/>
  <c r="E9" i="13" s="1"/>
  <c r="G9" i="13" s="1"/>
  <c r="D9" i="13"/>
  <c r="F9" i="13"/>
  <c r="C10" i="13"/>
  <c r="E10" i="13" s="1"/>
  <c r="D10" i="13"/>
  <c r="F10" i="13"/>
  <c r="C11" i="13"/>
  <c r="E11" i="13" s="1"/>
  <c r="G11" i="13" s="1"/>
  <c r="D11" i="13"/>
  <c r="F11" i="13"/>
  <c r="C12" i="13"/>
  <c r="E12" i="13" s="1"/>
  <c r="D12" i="13"/>
  <c r="F12" i="13"/>
  <c r="C13" i="13"/>
  <c r="E13" i="13" s="1"/>
  <c r="D13" i="13"/>
  <c r="F13" i="13"/>
  <c r="C14" i="13"/>
  <c r="E14" i="13" s="1"/>
  <c r="G14" i="13" s="1"/>
  <c r="D14" i="13"/>
  <c r="F14" i="13"/>
  <c r="C15" i="13"/>
  <c r="E15" i="13" s="1"/>
  <c r="G15" i="13" s="1"/>
  <c r="D15" i="13"/>
  <c r="F15" i="13"/>
  <c r="C16" i="13"/>
  <c r="E16" i="13" s="1"/>
  <c r="G16" i="13" s="1"/>
  <c r="D16" i="13"/>
  <c r="F16" i="13"/>
  <c r="C17" i="13"/>
  <c r="E17" i="13" s="1"/>
  <c r="G17" i="13" s="1"/>
  <c r="D17" i="13"/>
  <c r="F17" i="13"/>
  <c r="C18" i="13"/>
  <c r="E18" i="13" s="1"/>
  <c r="G18" i="13" s="1"/>
  <c r="D18" i="13"/>
  <c r="F18" i="13"/>
  <c r="C19" i="13"/>
  <c r="E19" i="13" s="1"/>
  <c r="G19" i="13" s="1"/>
  <c r="D19" i="13"/>
  <c r="F19" i="13"/>
  <c r="C4" i="14"/>
  <c r="C6" i="14"/>
  <c r="C8" i="14"/>
  <c r="C9" i="14"/>
  <c r="C18" i="14"/>
  <c r="A20" i="14"/>
  <c r="C32" i="7"/>
  <c r="D32" i="7"/>
  <c r="F32" i="7" s="1"/>
  <c r="E32" i="7"/>
  <c r="C33" i="7"/>
  <c r="D33" i="7"/>
  <c r="F33" i="7" s="1"/>
  <c r="E33" i="7"/>
  <c r="C34" i="7"/>
  <c r="D34" i="7"/>
  <c r="F34" i="7" s="1"/>
  <c r="E34" i="7"/>
  <c r="C35" i="7"/>
  <c r="D35" i="7"/>
  <c r="F35" i="7" s="1"/>
  <c r="E35" i="7"/>
  <c r="C36" i="7"/>
  <c r="D36" i="7"/>
  <c r="F36" i="7" s="1"/>
  <c r="E36" i="7"/>
  <c r="C37" i="7"/>
  <c r="D37" i="7"/>
  <c r="F37" i="7" s="1"/>
  <c r="E37" i="7"/>
  <c r="C38" i="7"/>
  <c r="D38" i="7"/>
  <c r="F38" i="7" s="1"/>
  <c r="E38" i="7"/>
  <c r="C39" i="7"/>
  <c r="D39" i="7"/>
  <c r="F39" i="7" s="1"/>
  <c r="E39" i="7"/>
  <c r="C40" i="7"/>
  <c r="D40" i="7"/>
  <c r="F40" i="7" s="1"/>
  <c r="E40" i="7"/>
  <c r="C41" i="7"/>
  <c r="D41" i="7"/>
  <c r="F41" i="7" s="1"/>
  <c r="E41" i="7"/>
  <c r="C42" i="7"/>
  <c r="D42" i="7"/>
  <c r="F42" i="7" s="1"/>
  <c r="E42" i="7"/>
  <c r="C43" i="7"/>
  <c r="D43" i="7"/>
  <c r="F43" i="7" s="1"/>
  <c r="E43" i="7"/>
  <c r="C44" i="7"/>
  <c r="D44" i="7"/>
  <c r="F44" i="7" s="1"/>
  <c r="E44" i="7"/>
  <c r="C45" i="7"/>
  <c r="D45" i="7"/>
  <c r="F45" i="7" s="1"/>
  <c r="E45" i="7"/>
  <c r="C46" i="7"/>
  <c r="D46" i="7"/>
  <c r="F46" i="7" s="1"/>
  <c r="E46" i="7"/>
  <c r="C47" i="7"/>
  <c r="D47" i="7"/>
  <c r="F47" i="7" s="1"/>
  <c r="E47" i="7"/>
  <c r="C48" i="7"/>
  <c r="D48" i="7"/>
  <c r="F48" i="7" s="1"/>
  <c r="E48" i="7"/>
  <c r="IW33" i="15"/>
  <c r="G6" i="13" l="1"/>
  <c r="G5" i="13"/>
  <c r="G13" i="13"/>
  <c r="G7" i="13"/>
  <c r="G10" i="13"/>
  <c r="G12" i="13"/>
  <c r="F20" i="13"/>
  <c r="G4" i="13"/>
  <c r="IW12" i="15"/>
  <c r="IW27" i="15"/>
  <c r="IW6" i="15"/>
  <c r="IW23" i="15"/>
  <c r="A7" i="17"/>
  <c r="IW52" i="15"/>
</calcChain>
</file>

<file path=xl/sharedStrings.xml><?xml version="1.0" encoding="utf-8"?>
<sst xmlns="http://schemas.openxmlformats.org/spreadsheetml/2006/main" count="795" uniqueCount="412">
  <si>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</si>
  <si>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</si>
  <si>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</si>
  <si>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</si>
  <si>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</si>
  <si>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</si>
  <si>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</si>
  <si>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</si>
  <si>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</si>
  <si>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</si>
  <si>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</si>
  <si>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</si>
  <si>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</si>
  <si>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</si>
  <si>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</si>
  <si>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</si>
  <si>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</si>
  <si>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</si>
  <si>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</si>
  <si>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</si>
  <si>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</si>
  <si>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</si>
  <si>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</si>
  <si>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</si>
  <si>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</si>
  <si>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</si>
  <si>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</si>
  <si>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</si>
  <si>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</si>
  <si>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</si>
  <si>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</si>
  <si>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</si>
  <si>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</si>
  <si>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</si>
  <si>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</si>
  <si>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</si>
  <si>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</si>
  <si>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</si>
  <si>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</si>
  <si>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</si>
  <si>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</si>
  <si>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</si>
  <si>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</si>
  <si>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</si>
  <si>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</si>
  <si>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</si>
  <si>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</si>
  <si>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</si>
  <si>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</si>
  <si>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</si>
  <si>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</si>
  <si>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</si>
  <si>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</si>
  <si>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</si>
  <si>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</si>
  <si>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</si>
  <si>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</si>
  <si>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</si>
  <si>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</si>
  <si>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</si>
  <si>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</si>
  <si>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</si>
  <si>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</si>
  <si>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</si>
  <si>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</si>
  <si>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</si>
  <si>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</si>
  <si>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</si>
  <si>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</si>
  <si>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</si>
  <si>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</si>
  <si>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</si>
  <si>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</si>
  <si>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</si>
  <si>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</si>
  <si>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</si>
  <si>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</si>
  <si>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</si>
  <si>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</si>
  <si>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</si>
  <si>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</si>
  <si>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</si>
  <si>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</si>
  <si>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</si>
  <si>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</si>
  <si>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</si>
  <si>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</si>
  <si>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</si>
  <si>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</si>
  <si>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</si>
  <si>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</si>
  <si>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</si>
  <si>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</si>
  <si>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</si>
  <si>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</si>
  <si>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</si>
  <si>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</si>
  <si>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</si>
  <si>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</si>
  <si>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</si>
  <si>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</si>
  <si>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</si>
  <si>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</si>
  <si>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</si>
  <si>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</si>
  <si>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</si>
  <si>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</si>
  <si>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</si>
  <si>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</si>
  <si>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</si>
  <si>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</si>
  <si>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</si>
  <si>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</si>
  <si>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</si>
  <si>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</si>
  <si>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</si>
  <si>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</si>
  <si>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</si>
  <si>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</si>
  <si>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</si>
  <si>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</si>
  <si>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</si>
  <si>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</si>
  <si>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</si>
  <si>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</si>
  <si>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</si>
  <si>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</si>
  <si>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</si>
  <si>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</si>
  <si>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</si>
  <si>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</si>
  <si>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</si>
  <si>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</si>
  <si>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</si>
  <si>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</si>
  <si>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</si>
  <si>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</si>
  <si>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</si>
  <si>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</si>
  <si>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</si>
  <si>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</si>
  <si>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</si>
  <si>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</si>
  <si>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</si>
  <si>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</si>
  <si>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</si>
  <si>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</si>
  <si>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</si>
  <si>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</si>
  <si>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</si>
  <si>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</si>
  <si>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</si>
  <si>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</si>
  <si>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</si>
  <si>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</si>
  <si>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</si>
  <si>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</si>
  <si>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</si>
  <si>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</si>
  <si>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</si>
  <si>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</si>
  <si>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</si>
  <si>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Gestión de Recursos Físicos y Ambiental</t>
  </si>
  <si>
    <t>Evaluación y Mejoramiento</t>
  </si>
  <si>
    <t>EC-01</t>
  </si>
  <si>
    <t xml:space="preserve">Determinar el cumplimiento de las actividades enmarcadas en el Plan Anual de Auditorías aprobado para la vigencia </t>
  </si>
  <si>
    <t>GD-01</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</si>
  <si>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</si>
  <si>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</si>
  <si>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</si>
  <si>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</si>
  <si>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</si>
  <si>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</si>
  <si>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</si>
  <si>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</si>
  <si>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</si>
  <si>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</si>
  <si>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</si>
  <si>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</si>
  <si>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</si>
  <si>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</si>
  <si>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</si>
  <si>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</si>
  <si>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</si>
  <si>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</si>
  <si>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</si>
  <si>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</si>
  <si>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</si>
  <si>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</si>
  <si>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</si>
  <si>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</si>
  <si>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</si>
  <si>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</si>
  <si>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</si>
  <si>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</si>
  <si>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</si>
  <si>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</si>
  <si>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</si>
  <si>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</si>
  <si>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</si>
  <si>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</si>
  <si>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</si>
  <si>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</si>
  <si>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</si>
  <si>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</si>
  <si>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</si>
  <si>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</si>
  <si>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</si>
  <si>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</si>
  <si>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</si>
  <si>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</si>
  <si>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</si>
  <si>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</si>
  <si>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</si>
  <si>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</si>
  <si>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</si>
  <si>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</si>
  <si>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</si>
  <si>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</si>
  <si>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</si>
  <si>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</si>
  <si>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</si>
  <si>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</si>
  <si>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</si>
  <si>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</si>
  <si>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</si>
  <si>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</si>
  <si>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</si>
  <si>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</si>
  <si>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</si>
  <si>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</si>
  <si>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</si>
  <si>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</si>
  <si>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Cantidad de actividades de socialización y/o capacitación relacionadas con la prevención de procesos disciplinarios realizadas en el periodo</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</si>
  <si>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</si>
  <si>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</si>
  <si>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</si>
  <si>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</si>
  <si>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</si>
  <si>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</si>
  <si>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</si>
  <si>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</si>
  <si>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Mayor a 0,31</t>
  </si>
  <si>
    <t>DIC-03</t>
  </si>
  <si>
    <t>DIC-04</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</si>
  <si>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</si>
  <si>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</si>
  <si>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</si>
  <si>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</si>
  <si>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</si>
  <si>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</si>
  <si>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</si>
  <si>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</si>
  <si>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</si>
  <si>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</si>
  <si>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</si>
  <si>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</si>
  <si>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</si>
  <si>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</si>
  <si>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Medir el porcentaje de ejecución del PAC en el periodo</t>
  </si>
  <si>
    <t>Mayor a 85,1%</t>
  </si>
  <si>
    <t>Entre 60,1% y 85%</t>
  </si>
  <si>
    <t>Menor a 60%</t>
  </si>
  <si>
    <t>Medir el cumplimiento de las actividades relacionadas con el plan de mantenimiento Institucional para la vigencia</t>
  </si>
  <si>
    <t>GRF-05</t>
  </si>
  <si>
    <t>Entre 51% y 89,9%</t>
  </si>
  <si>
    <t>Menor a 50,9%</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</si>
  <si>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</si>
  <si>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</si>
  <si>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</si>
  <si>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</si>
  <si>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</si>
  <si>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</si>
  <si>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</si>
  <si>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</si>
  <si>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</si>
  <si>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</si>
  <si>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</si>
  <si>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</si>
  <si>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</si>
  <si>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</si>
  <si>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</si>
  <si>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</si>
  <si>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</si>
  <si>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</si>
  <si>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</si>
  <si>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</si>
  <si>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</si>
  <si>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</si>
  <si>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</si>
  <si>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</si>
  <si>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</si>
  <si>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</si>
  <si>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</si>
  <si>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</si>
  <si>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</si>
  <si>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</si>
  <si>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</si>
  <si>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</si>
  <si>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</si>
  <si>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</si>
  <si>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</si>
  <si>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</si>
  <si>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</si>
  <si>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</si>
  <si>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</si>
  <si>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</si>
  <si>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</si>
  <si>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</si>
  <si>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</si>
  <si>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</si>
  <si>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</si>
  <si>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 xml:space="preserve">Número de actividades del Cumplimiento al Plan de Mantenimiento preventivo y/o Correctivo ejecutadas en el período </t>
  </si>
  <si>
    <t>Medir la cantidad de actividades realizadas oportunamente relacionadas con la prevención del inicio de procesos disciplinarios a funcionarios de la entidad, incluidas en el Plan de gestión de la integridad 2020</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</si>
  <si>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</si>
  <si>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</si>
  <si>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</si>
  <si>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</si>
  <si>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Gestionar el desarrollo integral del personal vinculado a la Entidad, a través de la administración del talento humano y la prevención de incidentes y accidentes de trabajo y de enfermedades laborales, para contribuir al logro de los objetivos institucionales y al bienestar de sus servidores.</t>
  </si>
  <si>
    <t>Mayor a 99,9%</t>
  </si>
  <si>
    <t>Entre 90% y 99%</t>
  </si>
  <si>
    <t>Mayor a 99,1%</t>
  </si>
  <si>
    <t>Menor a 89%</t>
  </si>
  <si>
    <t>GTH-9</t>
  </si>
  <si>
    <t>Evaluación de las acciones preventivas, correctivas y de mejora del SG SST</t>
  </si>
  <si>
    <t>GTH-14</t>
  </si>
  <si>
    <t>GTH-15</t>
  </si>
  <si>
    <t>Mayor a 8,1%</t>
  </si>
  <si>
    <t>Entre 3,1% y 8%</t>
  </si>
  <si>
    <t>Menor al 3%</t>
  </si>
  <si>
    <t>Menor a 74,9%</t>
  </si>
  <si>
    <t>Entre 75% y el 99,8%</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</si>
  <si>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</si>
  <si>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</si>
  <si>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</si>
  <si>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</si>
  <si>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Menor a 0,25</t>
  </si>
  <si>
    <t>Menor a 25%</t>
  </si>
  <si>
    <t>CID-03</t>
  </si>
  <si>
    <t xml:space="preserve">Anual </t>
  </si>
  <si>
    <t xml:space="preserve">Avance en las  investigaciones socioeducativas  en el marco del ODS 4 </t>
  </si>
  <si>
    <t>Avance en las investigaciones para optimizar la gestión de la información y el conocimiento de los procesos de seguimiento a la política sectorial</t>
  </si>
  <si>
    <t xml:space="preserve">Avance en la estrategia para aumentar el nivel de transferencia del conocimiento producido por el IDEP </t>
  </si>
  <si>
    <t>Avance en la estrategia de promoción y apoyo a colectivos, redes, y docentes investigadores e innovadores de los colegios públicos de Bogotá</t>
  </si>
  <si>
    <t>Avance en la estrategia de desarrollo pedagógico permanente  y situada, para la investigación, la innovación y la sistematización de las prácticas con  enfoque territorial</t>
  </si>
  <si>
    <t xml:space="preserve">Cantidad de Docentes y agentes educativos  de  las  estrategias de desarrollo pedagógico permanente  y situada y la promoción y apoyo a colectivos, redes, y docentes investigadores e innovadores de los colegios públicos de Bogotá. </t>
  </si>
  <si>
    <t>Avance en la estrategia de  socialización, divulgación  y gestión del conocimiento derivado de las investigaciones y publicaciones del IDEP</t>
  </si>
  <si>
    <t>Cantidad de publicaciones realizadas en el desarrollo de la estrategia de socialización, divulgación  y gestión del conocimiento</t>
  </si>
  <si>
    <t>Medir el avance  en el desarrollo de la estrategia de  socialización, divulgación  y gestión del conocimiento derivado de las investigaciones y publicaciones del IDEP, para  dar conocer el material producido por el IDEP, mediante las  producciones como publicaciones, libros, la Revista Educación y Ciudad, Repositorios, Podcasts, Magazín Aula Urbana, IDEP-RED</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</si>
  <si>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</si>
  <si>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Menor a 0,30</t>
  </si>
  <si>
    <t>Entre 0,31 y 0,45</t>
  </si>
  <si>
    <t>IDP-05</t>
  </si>
  <si>
    <t>IDP-06</t>
  </si>
  <si>
    <t xml:space="preserve">Medir el avance  de las  investigaciones socioeducativas para contribuir al cumplimiento de las metas sectoriales de cierre de brechas y de transformación pedagógica en el marco del ODS 4 </t>
  </si>
  <si>
    <t>Medir el avance  de las investigaciones para optimizar la gestión de la información y el conocimiento producido a través de los procesos de seguimiento a la política sectorial para su uso y apropiación por parte de los grupos de interés</t>
  </si>
  <si>
    <t>Medir el avance   en el desarrollo de la estrategia para aumentar el nivel de transferencia del conocimiento producido por el IDEP al campo educativo y del sector mediante actividades  de circulación y reconocimiento en la comunidad académica y cientifica - Hacia el reconocimiento en el sector-.</t>
  </si>
  <si>
    <t>Medir el avance  en el desarrollo de la estrategia articulada de promoción y apoyo a colectivos, redes, y docentes investigadores e innovadores de los colegios públicos de Bogotá, para promover las innovaciones educativas producto de los proyectos institucionales o locales como alternativa para el mejoramiento de la práctica pedagógica.</t>
  </si>
  <si>
    <t xml:space="preserve">Medir el avance  en el desarrollo de la estrategia de desarrollo pedagógico permanente  y situada, para la investigación, la innovación y la sistematización de las prácticas con  enfoque territorial, mediante acompañamiento situado , docentes inspiradores, mentoría  y comunidades de practica.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</si>
  <si>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</si>
  <si>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Menor a 0,20</t>
  </si>
  <si>
    <t>Entre 0,21 y 0,30</t>
  </si>
  <si>
    <t>Mayor a 0,46</t>
  </si>
  <si>
    <t>Entre 101 y el 200</t>
  </si>
  <si>
    <t>Mayor a 201</t>
  </si>
  <si>
    <t>Entre 70% y 89%</t>
  </si>
  <si>
    <t>Entre 1,51 y 2,50</t>
  </si>
  <si>
    <t>Menor a 1,50</t>
  </si>
  <si>
    <t>Mayor a 2,51</t>
  </si>
  <si>
    <t>Mayor a 0,41</t>
  </si>
  <si>
    <t>Entre 0,21 y 0,40</t>
  </si>
  <si>
    <t>Entre 0,26 y 0,46</t>
  </si>
  <si>
    <t>Mayor a 0,47</t>
  </si>
  <si>
    <t>Menor a 300</t>
  </si>
  <si>
    <t>Entre 301 y 600</t>
  </si>
  <si>
    <t>Mayor a 601</t>
  </si>
  <si>
    <t>Mayor a 15</t>
  </si>
  <si>
    <t xml:space="preserve">TIPO  DE PROCESO </t>
  </si>
  <si>
    <t xml:space="preserve">TIPO DE INDICADOR </t>
  </si>
  <si>
    <t xml:space="preserve">Eficacia </t>
  </si>
  <si>
    <t>CUADRO DE MANDO INTEGRAL - CMI
INSTITUTO PARA LA INVESTIGACIÓN EDUCATIVA Y EL DESARROLLO PEDAGÓGICO - IDEP
INDICADORES 2021</t>
  </si>
  <si>
    <t>Eficiencia</t>
  </si>
  <si>
    <t>Efectividad</t>
  </si>
  <si>
    <t>GD-04</t>
  </si>
  <si>
    <t>Porcentaje de ejecución de el Plan Institucional de archivos - PINAR para la vigencia 2021.</t>
  </si>
  <si>
    <t>DIC-01</t>
  </si>
  <si>
    <t>Mayor a 8%</t>
  </si>
  <si>
    <t>Entre 5,1% y 7,90%</t>
  </si>
  <si>
    <t>Menor a 5%</t>
  </si>
  <si>
    <t xml:space="preserve"> Impacto en medios de comunicación externos </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</si>
  <si>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</si>
  <si>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Mayor a 6</t>
  </si>
  <si>
    <t>Entre 3 y 5,99</t>
  </si>
  <si>
    <t>Menor a 3</t>
  </si>
  <si>
    <t>Mayor a 0,79</t>
  </si>
  <si>
    <t>Entre 0,5 y 0,79</t>
  </si>
  <si>
    <t>Menor a 0,50</t>
  </si>
  <si>
    <t>Entre 8 y 14,99</t>
  </si>
  <si>
    <t>Menor a 8</t>
  </si>
  <si>
    <t>IDP-01</t>
  </si>
  <si>
    <t>IDP-02</t>
  </si>
  <si>
    <t>IDP-03</t>
  </si>
  <si>
    <t>IDP-04</t>
  </si>
  <si>
    <t>DIC-02</t>
  </si>
  <si>
    <t xml:space="preserve">Porcentaje de variación de seguidores de las redes sociales institucionales del IDEP </t>
  </si>
  <si>
    <t>Mayor a 100001</t>
  </si>
  <si>
    <t>Entre 80001 y 100000</t>
  </si>
  <si>
    <t>Menor a 100000</t>
  </si>
  <si>
    <t>Porcentaje de avance en la ejecución del Plan de adecuación y sostenibilidad del SIG con referente MIPG 2021</t>
  </si>
  <si>
    <t>Identificar el porcentaje de variación de seguidores que tienen las redes sociales del IDEP  como Facebook, Twitter, Instagram y YouTube para la vigencia 2021  con el fin de mejorar  como  se divulga la información del IDEP a través de estos medios.</t>
  </si>
  <si>
    <t>Medir el avance en la ejecución del Plan Institucional de archivos - PINAR para la vigencia 2021.</t>
  </si>
  <si>
    <t>diciembre 31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</si>
</sst>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 #,##0_-;_-* &quot;-&quot;_-;_-@_-"/>
    <numFmt numFmtId="165" formatCode="_-* #,##0.00\ &quot;€&quot;_-;\-* #,##0.00\ &quot;€&quot;_-;_-* &quot;-&quot;??\ &quot;€&quot;_-;_-@_-"/>
    <numFmt numFmtId="166" formatCode="_ * #,##0.00_ ;_ * \-#,##0.00_ ;_ * &quot;-&quot;??_ ;_ @_ "/>
    <numFmt numFmtId="167" formatCode="[$-240A]d&quot; de &quot;mmmm&quot; de &quot;yyyy;@"/>
    <numFmt numFmtId="168" formatCode="0.0%"/>
    <numFmt numFmtId="169" formatCode="0.0"/>
    <numFmt numFmtId="170" formatCode="_ [$€-2]\ * #,##0.00_ ;_ [$€-2]\ * \-#,##0.00_ ;_ [$€-2]\ * &quot;-&quot;??_ "/>
    <numFmt numFmtId="171" formatCode="_ * #,##0_ ;_ * \-#,##0_ ;_ * &quot;-&quot;??_ ;_ @_ "/>
    <numFmt numFmtId="172" formatCode="[$-1540A]dd\-mmm\-yy;@"/>
    <numFmt numFmtId="173" formatCode="&quot;$&quot;\ #,##0.00"/>
    <numFmt numFmtId="174" formatCode="_ * #,##0.0_ ;_ * \-#,##0.0_ ;_ * &quot;-&quot;??_ ;_ @_ "/>
  </numFmts>
  <fonts count="56"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10"/>
      <name val="Arial"/>
      <family val="2"/>
    </font>
    <font>
      <sz val="8"/>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6" fontId="4"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164" fontId="54" fillId="0" borderId="0" applyFont="0" applyFill="0" applyBorder="0" applyAlignment="0" applyProtection="0"/>
  </cellStyleXfs>
  <cellXfs count="252">
    <xf numFmtId="0" fontId="0" fillId="0" borderId="0" xfId="0"/>
    <xf numFmtId="0" fontId="5" fillId="0" borderId="0" xfId="0" applyFont="1"/>
    <xf numFmtId="0" fontId="5" fillId="23" borderId="0" xfId="0" applyFont="1" applyFill="1"/>
    <xf numFmtId="0" fontId="5" fillId="23" borderId="0" xfId="0" applyFont="1" applyFill="1" applyAlignment="1"/>
    <xf numFmtId="167"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9" fontId="32" fillId="0" borderId="16" xfId="0" applyNumberFormat="1" applyFont="1" applyBorder="1" applyAlignment="1">
      <alignment horizontal="center" vertical="center" wrapText="1"/>
    </xf>
    <xf numFmtId="169"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8"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2"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6" fontId="43" fillId="0" borderId="9" xfId="61" applyFont="1" applyFill="1" applyBorder="1" applyAlignment="1">
      <alignment horizontal="center" vertical="center"/>
    </xf>
    <xf numFmtId="166" fontId="1" fillId="0" borderId="9" xfId="61" applyFont="1" applyFill="1" applyBorder="1" applyAlignment="1">
      <alignment horizontal="center" vertical="center" wrapText="1"/>
    </xf>
    <xf numFmtId="1" fontId="1" fillId="30" borderId="9" xfId="61" applyNumberFormat="1" applyFont="1" applyFill="1" applyBorder="1" applyAlignment="1">
      <alignment horizontal="center" vertical="center"/>
    </xf>
    <xf numFmtId="173" fontId="0" fillId="0" borderId="9" xfId="65" applyNumberFormat="1" applyFont="1" applyFill="1" applyBorder="1" applyAlignment="1">
      <alignment horizontal="center" vertical="center" wrapText="1"/>
    </xf>
    <xf numFmtId="171"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9" fontId="43"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1" fontId="47" fillId="0" borderId="9" xfId="759" applyNumberFormat="1" applyFont="1" applyFill="1" applyBorder="1" applyAlignment="1">
      <alignment horizontal="center" vertical="center" wrapText="1"/>
    </xf>
    <xf numFmtId="9" fontId="43" fillId="30" borderId="9" xfId="759" applyNumberFormat="1" applyFont="1" applyFill="1" applyBorder="1" applyAlignment="1">
      <alignment horizontal="center" vertical="center" wrapText="1"/>
    </xf>
    <xf numFmtId="2" fontId="47" fillId="30" borderId="9" xfId="759"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9" applyNumberFormat="1" applyFont="1" applyFill="1" applyBorder="1" applyAlignment="1">
      <alignment horizontal="center" vertical="center"/>
    </xf>
    <xf numFmtId="9" fontId="0" fillId="0" borderId="9" xfId="759"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30" borderId="9" xfId="0" applyFill="1" applyBorder="1" applyAlignment="1">
      <alignment horizontal="center" vertical="center" wrapText="1"/>
    </xf>
    <xf numFmtId="171" fontId="43" fillId="0" borderId="9" xfId="61" applyNumberFormat="1" applyFont="1" applyFill="1" applyBorder="1" applyAlignment="1">
      <alignment horizontal="center" vertical="center"/>
    </xf>
    <xf numFmtId="166" fontId="1" fillId="0" borderId="9" xfId="6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0" borderId="0" xfId="0" applyAlignment="1">
      <alignment horizontal="center" vertical="center" wrapText="1"/>
    </xf>
    <xf numFmtId="0" fontId="0" fillId="0" borderId="9" xfId="0" applyBorder="1" applyAlignment="1">
      <alignment vertical="center" wrapText="1"/>
    </xf>
    <xf numFmtId="9" fontId="47" fillId="0" borderId="9" xfId="759" applyFont="1" applyFill="1" applyBorder="1" applyAlignment="1">
      <alignment horizontal="center" vertical="center" wrapText="1"/>
    </xf>
    <xf numFmtId="2" fontId="0" fillId="0" borderId="9" xfId="759" applyNumberFormat="1" applyFont="1" applyFill="1" applyBorder="1" applyAlignment="1">
      <alignment horizontal="center" vertical="center" wrapText="1"/>
    </xf>
    <xf numFmtId="171" fontId="0" fillId="0" borderId="9" xfId="61" applyNumberFormat="1" applyFont="1" applyFill="1" applyBorder="1" applyAlignment="1">
      <alignment horizontal="center" vertical="center" wrapText="1"/>
    </xf>
    <xf numFmtId="9" fontId="53" fillId="0" borderId="0" xfId="0" applyNumberFormat="1" applyFont="1" applyBorder="1" applyAlignment="1">
      <alignment horizontal="center" vertical="center" wrapText="1"/>
    </xf>
    <xf numFmtId="2" fontId="0" fillId="30" borderId="9" xfId="759" applyNumberFormat="1" applyFont="1" applyFill="1" applyBorder="1" applyAlignment="1">
      <alignment horizontal="center" vertical="center" wrapText="1"/>
    </xf>
    <xf numFmtId="171" fontId="1" fillId="0" borderId="9" xfId="61" applyNumberFormat="1" applyFont="1" applyFill="1" applyBorder="1" applyAlignment="1">
      <alignment horizontal="center" vertical="center" wrapText="1"/>
    </xf>
    <xf numFmtId="0" fontId="0" fillId="0" borderId="0" xfId="0" applyAlignment="1">
      <alignment horizontal="center" vertical="center" wrapText="1"/>
    </xf>
    <xf numFmtId="9" fontId="0" fillId="0" borderId="0" xfId="759" applyFont="1" applyAlignment="1">
      <alignment horizontal="center" vertical="center" wrapText="1"/>
    </xf>
    <xf numFmtId="0" fontId="0" fillId="0" borderId="9" xfId="61" applyNumberFormat="1" applyFont="1" applyFill="1" applyBorder="1" applyAlignment="1">
      <alignment horizontal="center" vertical="center" wrapText="1"/>
    </xf>
    <xf numFmtId="0" fontId="0" fillId="0" borderId="9" xfId="768" applyNumberFormat="1" applyFont="1" applyFill="1" applyBorder="1" applyAlignment="1">
      <alignment horizontal="center" vertical="center" wrapText="1"/>
    </xf>
    <xf numFmtId="0" fontId="0" fillId="0" borderId="9" xfId="0" applyFill="1" applyBorder="1" applyAlignment="1">
      <alignment vertical="center" wrapText="1"/>
    </xf>
    <xf numFmtId="0" fontId="0" fillId="0" borderId="0" xfId="0" applyAlignment="1">
      <alignment horizontal="center" vertical="center" wrapText="1"/>
    </xf>
    <xf numFmtId="168" fontId="0" fillId="0" borderId="9" xfId="759" applyNumberFormat="1" applyFont="1" applyFill="1" applyBorder="1" applyAlignment="1">
      <alignment horizontal="center" vertical="center"/>
    </xf>
    <xf numFmtId="9" fontId="0" fillId="30" borderId="9" xfId="759" applyNumberFormat="1" applyFont="1" applyFill="1" applyBorder="1" applyAlignment="1">
      <alignment horizontal="center" vertical="center" wrapText="1"/>
    </xf>
    <xf numFmtId="9" fontId="0" fillId="30" borderId="9" xfId="759" applyNumberFormat="1" applyFont="1" applyFill="1" applyBorder="1" applyAlignment="1">
      <alignment horizontal="center" vertical="center"/>
    </xf>
    <xf numFmtId="174" fontId="43" fillId="0" borderId="9" xfId="61" applyNumberFormat="1" applyFont="1" applyFill="1" applyBorder="1" applyAlignment="1">
      <alignment horizontal="center" vertical="center"/>
    </xf>
    <xf numFmtId="168" fontId="43" fillId="0" borderId="9" xfId="759" applyNumberFormat="1" applyFont="1" applyFill="1" applyBorder="1" applyAlignment="1">
      <alignment horizontal="center" vertical="center" wrapText="1"/>
    </xf>
    <xf numFmtId="166" fontId="47" fillId="0" borderId="9" xfId="61" applyFont="1" applyFill="1" applyBorder="1" applyAlignment="1">
      <alignment horizontal="center" vertical="center" wrapText="1"/>
    </xf>
    <xf numFmtId="168" fontId="1" fillId="0" borderId="9" xfId="759" applyNumberFormat="1" applyFont="1" applyFill="1" applyBorder="1" applyAlignment="1">
      <alignment horizontal="center" vertical="center" wrapText="1"/>
    </xf>
    <xf numFmtId="2" fontId="0" fillId="30" borderId="9" xfId="0" applyNumberFormat="1" applyFill="1" applyBorder="1" applyAlignment="1">
      <alignment horizontal="center" vertical="center" wrapText="1"/>
    </xf>
    <xf numFmtId="168" fontId="47" fillId="0" borderId="9" xfId="759" applyNumberFormat="1" applyFont="1" applyFill="1" applyBorder="1" applyAlignment="1">
      <alignment horizontal="center"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30" borderId="9" xfId="0" applyFont="1" applyFill="1" applyBorder="1" applyAlignment="1">
      <alignment vertical="center" wrapText="1"/>
    </xf>
    <xf numFmtId="0" fontId="0" fillId="30" borderId="9" xfId="0" applyFill="1" applyBorder="1" applyAlignment="1">
      <alignment vertical="center" wrapText="1"/>
    </xf>
    <xf numFmtId="0" fontId="1" fillId="30" borderId="9" xfId="0" applyFont="1" applyFill="1" applyBorder="1" applyAlignment="1">
      <alignment horizontal="left" vertical="center" wrapText="1"/>
    </xf>
    <xf numFmtId="0" fontId="1" fillId="30" borderId="25" xfId="0" applyFont="1" applyFill="1" applyBorder="1" applyAlignment="1">
      <alignment horizontal="left" vertical="center" wrapText="1"/>
    </xf>
    <xf numFmtId="0" fontId="1" fillId="30" borderId="26" xfId="0" applyFont="1" applyFill="1" applyBorder="1" applyAlignment="1">
      <alignment horizontal="left" vertical="center" wrapText="1"/>
    </xf>
    <xf numFmtId="0" fontId="33" fillId="27" borderId="9" xfId="0" applyFont="1" applyFill="1" applyBorder="1" applyAlignment="1">
      <alignment horizontal="center" vertical="center" wrapText="1"/>
    </xf>
    <xf numFmtId="0" fontId="41" fillId="0" borderId="18" xfId="0" applyFont="1" applyBorder="1" applyAlignment="1">
      <alignment horizontal="center" vertical="center" wrapText="1"/>
    </xf>
    <xf numFmtId="167" fontId="42" fillId="0" borderId="0" xfId="0" applyNumberFormat="1" applyFont="1" applyBorder="1" applyAlignment="1">
      <alignment horizontal="center" vertical="center" wrapText="1"/>
    </xf>
    <xf numFmtId="172" fontId="33" fillId="27" borderId="9"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49" fontId="33" fillId="27" borderId="9" xfId="0" applyNumberFormat="1" applyFont="1"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25" xfId="0" applyFill="1" applyBorder="1" applyAlignment="1">
      <alignment horizontal="center" vertical="center" wrapText="1"/>
    </xf>
    <xf numFmtId="0" fontId="0" fillId="30" borderId="2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51" fillId="0" borderId="0" xfId="0" applyFont="1" applyAlignment="1">
      <alignment horizontal="center" vertical="center"/>
    </xf>
    <xf numFmtId="0" fontId="5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10" fontId="0" fillId="0" borderId="9" xfId="61" applyNumberFormat="1" applyFont="1" applyFill="1" applyBorder="1" applyAlignment="1">
      <alignment horizontal="center" vertical="center"/>
    </xf>
    <xf numFmtId="9" fontId="48" fillId="29" borderId="9" xfId="0" applyNumberFormat="1" applyFont="1" applyFill="1" applyBorder="1" applyAlignment="1">
      <alignment vertical="center" wrapText="1"/>
    </xf>
    <xf numFmtId="171" fontId="0" fillId="30" borderId="9" xfId="61" applyNumberFormat="1" applyFont="1" applyFill="1" applyBorder="1" applyAlignment="1">
      <alignment horizontal="center" vertical="center"/>
    </xf>
    <xf numFmtId="9" fontId="0" fillId="30" borderId="9" xfId="61" applyNumberFormat="1" applyFont="1" applyFill="1" applyBorder="1" applyAlignment="1">
      <alignment horizontal="center" vertical="center"/>
    </xf>
    <xf numFmtId="1" fontId="0" fillId="30" borderId="9" xfId="61" applyNumberFormat="1" applyFont="1" applyFill="1" applyBorder="1" applyAlignment="1">
      <alignment horizontal="center" vertical="center"/>
    </xf>
    <xf numFmtId="10" fontId="0" fillId="0" borderId="9" xfId="759" applyNumberFormat="1" applyFont="1" applyFill="1" applyBorder="1" applyAlignment="1">
      <alignment horizontal="center" vertical="center"/>
    </xf>
    <xf numFmtId="10" fontId="0" fillId="30" borderId="9" xfId="61" applyNumberFormat="1" applyFont="1" applyFill="1" applyBorder="1" applyAlignment="1">
      <alignment horizontal="center" vertical="center"/>
    </xf>
  </cellXfs>
  <cellStyles count="7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a 2" xfId="28" xr:uid="{00000000-0005-0000-0000-00001B000000}"/>
    <cellStyle name="Euro" xfId="29" xr:uid="{00000000-0005-0000-0000-00001C000000}"/>
    <cellStyle name="Euro 10" xfId="30" xr:uid="{00000000-0005-0000-0000-00001D000000}"/>
    <cellStyle name="Euro 11" xfId="31" xr:uid="{00000000-0005-0000-0000-00001E000000}"/>
    <cellStyle name="Euro 12" xfId="32" xr:uid="{00000000-0005-0000-0000-00001F000000}"/>
    <cellStyle name="Euro 13" xfId="33" xr:uid="{00000000-0005-0000-0000-000020000000}"/>
    <cellStyle name="Euro 14" xfId="34" xr:uid="{00000000-0005-0000-0000-000021000000}"/>
    <cellStyle name="Euro 15" xfId="35" xr:uid="{00000000-0005-0000-0000-000022000000}"/>
    <cellStyle name="Euro 16" xfId="36" xr:uid="{00000000-0005-0000-0000-000023000000}"/>
    <cellStyle name="Euro 17" xfId="37" xr:uid="{00000000-0005-0000-0000-000024000000}"/>
    <cellStyle name="Euro 18" xfId="38" xr:uid="{00000000-0005-0000-0000-000025000000}"/>
    <cellStyle name="Euro 19" xfId="39" xr:uid="{00000000-0005-0000-0000-000026000000}"/>
    <cellStyle name="Euro 2" xfId="40" xr:uid="{00000000-0005-0000-0000-000027000000}"/>
    <cellStyle name="Euro 20" xfId="41" xr:uid="{00000000-0005-0000-0000-000028000000}"/>
    <cellStyle name="Euro 21" xfId="42" xr:uid="{00000000-0005-0000-0000-000029000000}"/>
    <cellStyle name="Euro 22" xfId="43" xr:uid="{00000000-0005-0000-0000-00002A000000}"/>
    <cellStyle name="Euro 23" xfId="44" xr:uid="{00000000-0005-0000-0000-00002B000000}"/>
    <cellStyle name="Euro 3" xfId="45" xr:uid="{00000000-0005-0000-0000-00002C000000}"/>
    <cellStyle name="Euro 4" xfId="46" xr:uid="{00000000-0005-0000-0000-00002D000000}"/>
    <cellStyle name="Euro 5" xfId="47" xr:uid="{00000000-0005-0000-0000-00002E000000}"/>
    <cellStyle name="Euro 6" xfId="48" xr:uid="{00000000-0005-0000-0000-00002F000000}"/>
    <cellStyle name="Euro 7" xfId="49" xr:uid="{00000000-0005-0000-0000-000030000000}"/>
    <cellStyle name="Euro 8" xfId="50" xr:uid="{00000000-0005-0000-0000-000031000000}"/>
    <cellStyle name="Euro 9" xfId="51" xr:uid="{00000000-0005-0000-0000-000032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Hipervínculo" xfId="58" builtinId="8"/>
    <cellStyle name="Input" xfId="59" xr:uid="{00000000-0005-0000-0000-00003A000000}"/>
    <cellStyle name="Linked Cell" xfId="60" xr:uid="{00000000-0005-0000-0000-00003B000000}"/>
    <cellStyle name="Millares" xfId="61" builtinId="3"/>
    <cellStyle name="Millares [0]" xfId="768" builtinId="6"/>
    <cellStyle name="Millares 58" xfId="62" xr:uid="{00000000-0005-0000-0000-00003E000000}"/>
    <cellStyle name="Millares 7" xfId="63" xr:uid="{00000000-0005-0000-0000-00003F000000}"/>
    <cellStyle name="Millares 7 2" xfId="64" xr:uid="{00000000-0005-0000-0000-000040000000}"/>
    <cellStyle name="Moneda" xfId="65" builtinId="4"/>
    <cellStyle name="Moneda 2 2" xfId="66" xr:uid="{00000000-0005-0000-0000-000042000000}"/>
    <cellStyle name="Normal" xfId="0" builtinId="0"/>
    <cellStyle name="Normal 2 10" xfId="67" xr:uid="{00000000-0005-0000-0000-000044000000}"/>
    <cellStyle name="Normal 2 100" xfId="68" xr:uid="{00000000-0005-0000-0000-000045000000}"/>
    <cellStyle name="Normal 2 101" xfId="69" xr:uid="{00000000-0005-0000-0000-000046000000}"/>
    <cellStyle name="Normal 2 102" xfId="70" xr:uid="{00000000-0005-0000-0000-000047000000}"/>
    <cellStyle name="Normal 2 103" xfId="71" xr:uid="{00000000-0005-0000-0000-000048000000}"/>
    <cellStyle name="Normal 2 104" xfId="72" xr:uid="{00000000-0005-0000-0000-000049000000}"/>
    <cellStyle name="Normal 2 105" xfId="73" xr:uid="{00000000-0005-0000-0000-00004A000000}"/>
    <cellStyle name="Normal 2 106" xfId="74" xr:uid="{00000000-0005-0000-0000-00004B000000}"/>
    <cellStyle name="Normal 2 107" xfId="75" xr:uid="{00000000-0005-0000-0000-00004C000000}"/>
    <cellStyle name="Normal 2 108" xfId="76" xr:uid="{00000000-0005-0000-0000-00004D000000}"/>
    <cellStyle name="Normal 2 109" xfId="77" xr:uid="{00000000-0005-0000-0000-00004E000000}"/>
    <cellStyle name="Normal 2 11" xfId="78" xr:uid="{00000000-0005-0000-0000-00004F000000}"/>
    <cellStyle name="Normal 2 110" xfId="79" xr:uid="{00000000-0005-0000-0000-000050000000}"/>
    <cellStyle name="Normal 2 111" xfId="80" xr:uid="{00000000-0005-0000-0000-000051000000}"/>
    <cellStyle name="Normal 2 112" xfId="81" xr:uid="{00000000-0005-0000-0000-000052000000}"/>
    <cellStyle name="Normal 2 113" xfId="82" xr:uid="{00000000-0005-0000-0000-000053000000}"/>
    <cellStyle name="Normal 2 114" xfId="83" xr:uid="{00000000-0005-0000-0000-000054000000}"/>
    <cellStyle name="Normal 2 115" xfId="84" xr:uid="{00000000-0005-0000-0000-000055000000}"/>
    <cellStyle name="Normal 2 116" xfId="85" xr:uid="{00000000-0005-0000-0000-000056000000}"/>
    <cellStyle name="Normal 2 117" xfId="86" xr:uid="{00000000-0005-0000-0000-000057000000}"/>
    <cellStyle name="Normal 2 118" xfId="87" xr:uid="{00000000-0005-0000-0000-000058000000}"/>
    <cellStyle name="Normal 2 119" xfId="88" xr:uid="{00000000-0005-0000-0000-000059000000}"/>
    <cellStyle name="Normal 2 12" xfId="89" xr:uid="{00000000-0005-0000-0000-00005A000000}"/>
    <cellStyle name="Normal 2 120" xfId="90" xr:uid="{00000000-0005-0000-0000-00005B000000}"/>
    <cellStyle name="Normal 2 121" xfId="91" xr:uid="{00000000-0005-0000-0000-00005C000000}"/>
    <cellStyle name="Normal 2 122" xfId="92" xr:uid="{00000000-0005-0000-0000-00005D000000}"/>
    <cellStyle name="Normal 2 123" xfId="93" xr:uid="{00000000-0005-0000-0000-00005E000000}"/>
    <cellStyle name="Normal 2 124" xfId="94" xr:uid="{00000000-0005-0000-0000-00005F000000}"/>
    <cellStyle name="Normal 2 125" xfId="95" xr:uid="{00000000-0005-0000-0000-000060000000}"/>
    <cellStyle name="Normal 2 126" xfId="96" xr:uid="{00000000-0005-0000-0000-000061000000}"/>
    <cellStyle name="Normal 2 127" xfId="97" xr:uid="{00000000-0005-0000-0000-000062000000}"/>
    <cellStyle name="Normal 2 128" xfId="98" xr:uid="{00000000-0005-0000-0000-000063000000}"/>
    <cellStyle name="Normal 2 129" xfId="99" xr:uid="{00000000-0005-0000-0000-000064000000}"/>
    <cellStyle name="Normal 2 13" xfId="100" xr:uid="{00000000-0005-0000-0000-000065000000}"/>
    <cellStyle name="Normal 2 130" xfId="101" xr:uid="{00000000-0005-0000-0000-000066000000}"/>
    <cellStyle name="Normal 2 131" xfId="102" xr:uid="{00000000-0005-0000-0000-000067000000}"/>
    <cellStyle name="Normal 2 132" xfId="103" xr:uid="{00000000-0005-0000-0000-000068000000}"/>
    <cellStyle name="Normal 2 133" xfId="104" xr:uid="{00000000-0005-0000-0000-000069000000}"/>
    <cellStyle name="Normal 2 134" xfId="105" xr:uid="{00000000-0005-0000-0000-00006A000000}"/>
    <cellStyle name="Normal 2 135" xfId="106" xr:uid="{00000000-0005-0000-0000-00006B000000}"/>
    <cellStyle name="Normal 2 136" xfId="107" xr:uid="{00000000-0005-0000-0000-00006C000000}"/>
    <cellStyle name="Normal 2 137" xfId="108" xr:uid="{00000000-0005-0000-0000-00006D000000}"/>
    <cellStyle name="Normal 2 138" xfId="109" xr:uid="{00000000-0005-0000-0000-00006E000000}"/>
    <cellStyle name="Normal 2 139" xfId="110" xr:uid="{00000000-0005-0000-0000-00006F000000}"/>
    <cellStyle name="Normal 2 14" xfId="111" xr:uid="{00000000-0005-0000-0000-000070000000}"/>
    <cellStyle name="Normal 2 140" xfId="112" xr:uid="{00000000-0005-0000-0000-000071000000}"/>
    <cellStyle name="Normal 2 141" xfId="113" xr:uid="{00000000-0005-0000-0000-000072000000}"/>
    <cellStyle name="Normal 2 142" xfId="114" xr:uid="{00000000-0005-0000-0000-000073000000}"/>
    <cellStyle name="Normal 2 143" xfId="115" xr:uid="{00000000-0005-0000-0000-000074000000}"/>
    <cellStyle name="Normal 2 144" xfId="116" xr:uid="{00000000-0005-0000-0000-000075000000}"/>
    <cellStyle name="Normal 2 145" xfId="117" xr:uid="{00000000-0005-0000-0000-000076000000}"/>
    <cellStyle name="Normal 2 146" xfId="118" xr:uid="{00000000-0005-0000-0000-000077000000}"/>
    <cellStyle name="Normal 2 147" xfId="119" xr:uid="{00000000-0005-0000-0000-000078000000}"/>
    <cellStyle name="Normal 2 148" xfId="120" xr:uid="{00000000-0005-0000-0000-000079000000}"/>
    <cellStyle name="Normal 2 149" xfId="121" xr:uid="{00000000-0005-0000-0000-00007A000000}"/>
    <cellStyle name="Normal 2 15" xfId="122" xr:uid="{00000000-0005-0000-0000-00007B000000}"/>
    <cellStyle name="Normal 2 15 10" xfId="123" xr:uid="{00000000-0005-0000-0000-00007C000000}"/>
    <cellStyle name="Normal 2 15 11" xfId="124" xr:uid="{00000000-0005-0000-0000-00007D000000}"/>
    <cellStyle name="Normal 2 15 12" xfId="125" xr:uid="{00000000-0005-0000-0000-00007E000000}"/>
    <cellStyle name="Normal 2 15 13" xfId="126" xr:uid="{00000000-0005-0000-0000-00007F000000}"/>
    <cellStyle name="Normal 2 15 14" xfId="127" xr:uid="{00000000-0005-0000-0000-000080000000}"/>
    <cellStyle name="Normal 2 15 15" xfId="128" xr:uid="{00000000-0005-0000-0000-000081000000}"/>
    <cellStyle name="Normal 2 15 16" xfId="129" xr:uid="{00000000-0005-0000-0000-000082000000}"/>
    <cellStyle name="Normal 2 15 17" xfId="130" xr:uid="{00000000-0005-0000-0000-000083000000}"/>
    <cellStyle name="Normal 2 15 18" xfId="131" xr:uid="{00000000-0005-0000-0000-000084000000}"/>
    <cellStyle name="Normal 2 15 19" xfId="132" xr:uid="{00000000-0005-0000-0000-000085000000}"/>
    <cellStyle name="Normal 2 15 2" xfId="133" xr:uid="{00000000-0005-0000-0000-000086000000}"/>
    <cellStyle name="Normal 2 15 20" xfId="134" xr:uid="{00000000-0005-0000-0000-000087000000}"/>
    <cellStyle name="Normal 2 15 21" xfId="135" xr:uid="{00000000-0005-0000-0000-000088000000}"/>
    <cellStyle name="Normal 2 15 3" xfId="136" xr:uid="{00000000-0005-0000-0000-000089000000}"/>
    <cellStyle name="Normal 2 15 4" xfId="137" xr:uid="{00000000-0005-0000-0000-00008A000000}"/>
    <cellStyle name="Normal 2 15 5" xfId="138" xr:uid="{00000000-0005-0000-0000-00008B000000}"/>
    <cellStyle name="Normal 2 15 6" xfId="139" xr:uid="{00000000-0005-0000-0000-00008C000000}"/>
    <cellStyle name="Normal 2 15 7" xfId="140" xr:uid="{00000000-0005-0000-0000-00008D000000}"/>
    <cellStyle name="Normal 2 15 8" xfId="141" xr:uid="{00000000-0005-0000-0000-00008E000000}"/>
    <cellStyle name="Normal 2 15 9" xfId="142" xr:uid="{00000000-0005-0000-0000-00008F000000}"/>
    <cellStyle name="Normal 2 150" xfId="143" xr:uid="{00000000-0005-0000-0000-000090000000}"/>
    <cellStyle name="Normal 2 151" xfId="144" xr:uid="{00000000-0005-0000-0000-000091000000}"/>
    <cellStyle name="Normal 2 152" xfId="145" xr:uid="{00000000-0005-0000-0000-000092000000}"/>
    <cellStyle name="Normal 2 153" xfId="146" xr:uid="{00000000-0005-0000-0000-000093000000}"/>
    <cellStyle name="Normal 2 154" xfId="147" xr:uid="{00000000-0005-0000-0000-000094000000}"/>
    <cellStyle name="Normal 2 155" xfId="148" xr:uid="{00000000-0005-0000-0000-000095000000}"/>
    <cellStyle name="Normal 2 156" xfId="149" xr:uid="{00000000-0005-0000-0000-000096000000}"/>
    <cellStyle name="Normal 2 157" xfId="150" xr:uid="{00000000-0005-0000-0000-000097000000}"/>
    <cellStyle name="Normal 2 158" xfId="151" xr:uid="{00000000-0005-0000-0000-000098000000}"/>
    <cellStyle name="Normal 2 159" xfId="152" xr:uid="{00000000-0005-0000-0000-000099000000}"/>
    <cellStyle name="Normal 2 16" xfId="153" xr:uid="{00000000-0005-0000-0000-00009A000000}"/>
    <cellStyle name="Normal 2 16 10" xfId="154" xr:uid="{00000000-0005-0000-0000-00009B000000}"/>
    <cellStyle name="Normal 2 16 11" xfId="155" xr:uid="{00000000-0005-0000-0000-00009C000000}"/>
    <cellStyle name="Normal 2 16 12" xfId="156" xr:uid="{00000000-0005-0000-0000-00009D000000}"/>
    <cellStyle name="Normal 2 16 13" xfId="157" xr:uid="{00000000-0005-0000-0000-00009E000000}"/>
    <cellStyle name="Normal 2 16 14" xfId="158" xr:uid="{00000000-0005-0000-0000-00009F000000}"/>
    <cellStyle name="Normal 2 16 15" xfId="159" xr:uid="{00000000-0005-0000-0000-0000A0000000}"/>
    <cellStyle name="Normal 2 16 16" xfId="160" xr:uid="{00000000-0005-0000-0000-0000A1000000}"/>
    <cellStyle name="Normal 2 16 17" xfId="161" xr:uid="{00000000-0005-0000-0000-0000A2000000}"/>
    <cellStyle name="Normal 2 16 18" xfId="162" xr:uid="{00000000-0005-0000-0000-0000A3000000}"/>
    <cellStyle name="Normal 2 16 19" xfId="163" xr:uid="{00000000-0005-0000-0000-0000A4000000}"/>
    <cellStyle name="Normal 2 16 2" xfId="164" xr:uid="{00000000-0005-0000-0000-0000A5000000}"/>
    <cellStyle name="Normal 2 16 20" xfId="165" xr:uid="{00000000-0005-0000-0000-0000A6000000}"/>
    <cellStyle name="Normal 2 16 21" xfId="166" xr:uid="{00000000-0005-0000-0000-0000A7000000}"/>
    <cellStyle name="Normal 2 16 3" xfId="167" xr:uid="{00000000-0005-0000-0000-0000A8000000}"/>
    <cellStyle name="Normal 2 16 4" xfId="168" xr:uid="{00000000-0005-0000-0000-0000A9000000}"/>
    <cellStyle name="Normal 2 16 5" xfId="169" xr:uid="{00000000-0005-0000-0000-0000AA000000}"/>
    <cellStyle name="Normal 2 16 6" xfId="170" xr:uid="{00000000-0005-0000-0000-0000AB000000}"/>
    <cellStyle name="Normal 2 16 7" xfId="171" xr:uid="{00000000-0005-0000-0000-0000AC000000}"/>
    <cellStyle name="Normal 2 16 8" xfId="172" xr:uid="{00000000-0005-0000-0000-0000AD000000}"/>
    <cellStyle name="Normal 2 16 9" xfId="173" xr:uid="{00000000-0005-0000-0000-0000AE000000}"/>
    <cellStyle name="Normal 2 160" xfId="174" xr:uid="{00000000-0005-0000-0000-0000AF000000}"/>
    <cellStyle name="Normal 2 161" xfId="175" xr:uid="{00000000-0005-0000-0000-0000B0000000}"/>
    <cellStyle name="Normal 2 162" xfId="176" xr:uid="{00000000-0005-0000-0000-0000B1000000}"/>
    <cellStyle name="Normal 2 163" xfId="177" xr:uid="{00000000-0005-0000-0000-0000B2000000}"/>
    <cellStyle name="Normal 2 164" xfId="178" xr:uid="{00000000-0005-0000-0000-0000B3000000}"/>
    <cellStyle name="Normal 2 165" xfId="179" xr:uid="{00000000-0005-0000-0000-0000B4000000}"/>
    <cellStyle name="Normal 2 166" xfId="180" xr:uid="{00000000-0005-0000-0000-0000B5000000}"/>
    <cellStyle name="Normal 2 167" xfId="181" xr:uid="{00000000-0005-0000-0000-0000B6000000}"/>
    <cellStyle name="Normal 2 168" xfId="182" xr:uid="{00000000-0005-0000-0000-0000B7000000}"/>
    <cellStyle name="Normal 2 169" xfId="183" xr:uid="{00000000-0005-0000-0000-0000B8000000}"/>
    <cellStyle name="Normal 2 17" xfId="184" xr:uid="{00000000-0005-0000-0000-0000B9000000}"/>
    <cellStyle name="Normal 2 17 10" xfId="185" xr:uid="{00000000-0005-0000-0000-0000BA000000}"/>
    <cellStyle name="Normal 2 17 11" xfId="186" xr:uid="{00000000-0005-0000-0000-0000BB000000}"/>
    <cellStyle name="Normal 2 17 12" xfId="187" xr:uid="{00000000-0005-0000-0000-0000BC000000}"/>
    <cellStyle name="Normal 2 17 13" xfId="188" xr:uid="{00000000-0005-0000-0000-0000BD000000}"/>
    <cellStyle name="Normal 2 17 14" xfId="189" xr:uid="{00000000-0005-0000-0000-0000BE000000}"/>
    <cellStyle name="Normal 2 17 15" xfId="190" xr:uid="{00000000-0005-0000-0000-0000BF000000}"/>
    <cellStyle name="Normal 2 17 16" xfId="191" xr:uid="{00000000-0005-0000-0000-0000C0000000}"/>
    <cellStyle name="Normal 2 17 17" xfId="192" xr:uid="{00000000-0005-0000-0000-0000C1000000}"/>
    <cellStyle name="Normal 2 17 18" xfId="193" xr:uid="{00000000-0005-0000-0000-0000C2000000}"/>
    <cellStyle name="Normal 2 17 19" xfId="194" xr:uid="{00000000-0005-0000-0000-0000C3000000}"/>
    <cellStyle name="Normal 2 17 2" xfId="195" xr:uid="{00000000-0005-0000-0000-0000C4000000}"/>
    <cellStyle name="Normal 2 17 20" xfId="196" xr:uid="{00000000-0005-0000-0000-0000C5000000}"/>
    <cellStyle name="Normal 2 17 21" xfId="197" xr:uid="{00000000-0005-0000-0000-0000C6000000}"/>
    <cellStyle name="Normal 2 17 3" xfId="198" xr:uid="{00000000-0005-0000-0000-0000C7000000}"/>
    <cellStyle name="Normal 2 17 4" xfId="199" xr:uid="{00000000-0005-0000-0000-0000C8000000}"/>
    <cellStyle name="Normal 2 17 5" xfId="200" xr:uid="{00000000-0005-0000-0000-0000C9000000}"/>
    <cellStyle name="Normal 2 17 6" xfId="201" xr:uid="{00000000-0005-0000-0000-0000CA000000}"/>
    <cellStyle name="Normal 2 17 7" xfId="202" xr:uid="{00000000-0005-0000-0000-0000CB000000}"/>
    <cellStyle name="Normal 2 17 8" xfId="203" xr:uid="{00000000-0005-0000-0000-0000CC000000}"/>
    <cellStyle name="Normal 2 17 9" xfId="204" xr:uid="{00000000-0005-0000-0000-0000CD000000}"/>
    <cellStyle name="Normal 2 170" xfId="205" xr:uid="{00000000-0005-0000-0000-0000CE000000}"/>
    <cellStyle name="Normal 2 171" xfId="206" xr:uid="{00000000-0005-0000-0000-0000CF000000}"/>
    <cellStyle name="Normal 2 172" xfId="207" xr:uid="{00000000-0005-0000-0000-0000D0000000}"/>
    <cellStyle name="Normal 2 173" xfId="208" xr:uid="{00000000-0005-0000-0000-0000D1000000}"/>
    <cellStyle name="Normal 2 174" xfId="209" xr:uid="{00000000-0005-0000-0000-0000D2000000}"/>
    <cellStyle name="Normal 2 175" xfId="210" xr:uid="{00000000-0005-0000-0000-0000D3000000}"/>
    <cellStyle name="Normal 2 176" xfId="211" xr:uid="{00000000-0005-0000-0000-0000D4000000}"/>
    <cellStyle name="Normal 2 177" xfId="212" xr:uid="{00000000-0005-0000-0000-0000D5000000}"/>
    <cellStyle name="Normal 2 178" xfId="213" xr:uid="{00000000-0005-0000-0000-0000D6000000}"/>
    <cellStyle name="Normal 2 179" xfId="214" xr:uid="{00000000-0005-0000-0000-0000D7000000}"/>
    <cellStyle name="Normal 2 18" xfId="215" xr:uid="{00000000-0005-0000-0000-0000D8000000}"/>
    <cellStyle name="Normal 2 180" xfId="216" xr:uid="{00000000-0005-0000-0000-0000D9000000}"/>
    <cellStyle name="Normal 2 181" xfId="217" xr:uid="{00000000-0005-0000-0000-0000DA000000}"/>
    <cellStyle name="Normal 2 182" xfId="218" xr:uid="{00000000-0005-0000-0000-0000DB000000}"/>
    <cellStyle name="Normal 2 183" xfId="219" xr:uid="{00000000-0005-0000-0000-0000DC000000}"/>
    <cellStyle name="Normal 2 184" xfId="220" xr:uid="{00000000-0005-0000-0000-0000DD000000}"/>
    <cellStyle name="Normal 2 185" xfId="221" xr:uid="{00000000-0005-0000-0000-0000DE000000}"/>
    <cellStyle name="Normal 2 186" xfId="222" xr:uid="{00000000-0005-0000-0000-0000DF000000}"/>
    <cellStyle name="Normal 2 187" xfId="223" xr:uid="{00000000-0005-0000-0000-0000E0000000}"/>
    <cellStyle name="Normal 2 188" xfId="224" xr:uid="{00000000-0005-0000-0000-0000E1000000}"/>
    <cellStyle name="Normal 2 189" xfId="225" xr:uid="{00000000-0005-0000-0000-0000E2000000}"/>
    <cellStyle name="Normal 2 19" xfId="226" xr:uid="{00000000-0005-0000-0000-0000E3000000}"/>
    <cellStyle name="Normal 2 190" xfId="227" xr:uid="{00000000-0005-0000-0000-0000E4000000}"/>
    <cellStyle name="Normal 2 191" xfId="228" xr:uid="{00000000-0005-0000-0000-0000E5000000}"/>
    <cellStyle name="Normal 2 192" xfId="229" xr:uid="{00000000-0005-0000-0000-0000E6000000}"/>
    <cellStyle name="Normal 2 193" xfId="230" xr:uid="{00000000-0005-0000-0000-0000E7000000}"/>
    <cellStyle name="Normal 2 194" xfId="231" xr:uid="{00000000-0005-0000-0000-0000E8000000}"/>
    <cellStyle name="Normal 2 195" xfId="232" xr:uid="{00000000-0005-0000-0000-0000E9000000}"/>
    <cellStyle name="Normal 2 196" xfId="233" xr:uid="{00000000-0005-0000-0000-0000EA000000}"/>
    <cellStyle name="Normal 2 197" xfId="234" xr:uid="{00000000-0005-0000-0000-0000EB000000}"/>
    <cellStyle name="Normal 2 198" xfId="235" xr:uid="{00000000-0005-0000-0000-0000EC000000}"/>
    <cellStyle name="Normal 2 199" xfId="236" xr:uid="{00000000-0005-0000-0000-0000ED000000}"/>
    <cellStyle name="Normal 2 2" xfId="237" xr:uid="{00000000-0005-0000-0000-0000EE000000}"/>
    <cellStyle name="Normal 2 20" xfId="238" xr:uid="{00000000-0005-0000-0000-0000EF000000}"/>
    <cellStyle name="Normal 2 200" xfId="239" xr:uid="{00000000-0005-0000-0000-0000F0000000}"/>
    <cellStyle name="Normal 2 201" xfId="240" xr:uid="{00000000-0005-0000-0000-0000F1000000}"/>
    <cellStyle name="Normal 2 202" xfId="241" xr:uid="{00000000-0005-0000-0000-0000F2000000}"/>
    <cellStyle name="Normal 2 203" xfId="242" xr:uid="{00000000-0005-0000-0000-0000F3000000}"/>
    <cellStyle name="Normal 2 204" xfId="243" xr:uid="{00000000-0005-0000-0000-0000F4000000}"/>
    <cellStyle name="Normal 2 205" xfId="244" xr:uid="{00000000-0005-0000-0000-0000F5000000}"/>
    <cellStyle name="Normal 2 206" xfId="245" xr:uid="{00000000-0005-0000-0000-0000F6000000}"/>
    <cellStyle name="Normal 2 207" xfId="246" xr:uid="{00000000-0005-0000-0000-0000F7000000}"/>
    <cellStyle name="Normal 2 208" xfId="247" xr:uid="{00000000-0005-0000-0000-0000F8000000}"/>
    <cellStyle name="Normal 2 209" xfId="248" xr:uid="{00000000-0005-0000-0000-0000F9000000}"/>
    <cellStyle name="Normal 2 21" xfId="249" xr:uid="{00000000-0005-0000-0000-0000FA000000}"/>
    <cellStyle name="Normal 2 210" xfId="250" xr:uid="{00000000-0005-0000-0000-0000FB000000}"/>
    <cellStyle name="Normal 2 211" xfId="251" xr:uid="{00000000-0005-0000-0000-0000FC000000}"/>
    <cellStyle name="Normal 2 212" xfId="252" xr:uid="{00000000-0005-0000-0000-0000FD000000}"/>
    <cellStyle name="Normal 2 213" xfId="253" xr:uid="{00000000-0005-0000-0000-0000FE000000}"/>
    <cellStyle name="Normal 2 214" xfId="254" xr:uid="{00000000-0005-0000-0000-0000FF000000}"/>
    <cellStyle name="Normal 2 215" xfId="255" xr:uid="{00000000-0005-0000-0000-000000010000}"/>
    <cellStyle name="Normal 2 216" xfId="256" xr:uid="{00000000-0005-0000-0000-000001010000}"/>
    <cellStyle name="Normal 2 217" xfId="257" xr:uid="{00000000-0005-0000-0000-000002010000}"/>
    <cellStyle name="Normal 2 218" xfId="258" xr:uid="{00000000-0005-0000-0000-000003010000}"/>
    <cellStyle name="Normal 2 219" xfId="259" xr:uid="{00000000-0005-0000-0000-000004010000}"/>
    <cellStyle name="Normal 2 22" xfId="260" xr:uid="{00000000-0005-0000-0000-000005010000}"/>
    <cellStyle name="Normal 2 220" xfId="261" xr:uid="{00000000-0005-0000-0000-000006010000}"/>
    <cellStyle name="Normal 2 221" xfId="262" xr:uid="{00000000-0005-0000-0000-000007010000}"/>
    <cellStyle name="Normal 2 222" xfId="263" xr:uid="{00000000-0005-0000-0000-000008010000}"/>
    <cellStyle name="Normal 2 223" xfId="264" xr:uid="{00000000-0005-0000-0000-000009010000}"/>
    <cellStyle name="Normal 2 224" xfId="265" xr:uid="{00000000-0005-0000-0000-00000A010000}"/>
    <cellStyle name="Normal 2 225" xfId="266" xr:uid="{00000000-0005-0000-0000-00000B010000}"/>
    <cellStyle name="Normal 2 226" xfId="267" xr:uid="{00000000-0005-0000-0000-00000C010000}"/>
    <cellStyle name="Normal 2 227" xfId="268" xr:uid="{00000000-0005-0000-0000-00000D010000}"/>
    <cellStyle name="Normal 2 228" xfId="269" xr:uid="{00000000-0005-0000-0000-00000E010000}"/>
    <cellStyle name="Normal 2 229" xfId="270" xr:uid="{00000000-0005-0000-0000-00000F010000}"/>
    <cellStyle name="Normal 2 23" xfId="271" xr:uid="{00000000-0005-0000-0000-000010010000}"/>
    <cellStyle name="Normal 2 230" xfId="272" xr:uid="{00000000-0005-0000-0000-000011010000}"/>
    <cellStyle name="Normal 2 231" xfId="273" xr:uid="{00000000-0005-0000-0000-000012010000}"/>
    <cellStyle name="Normal 2 232" xfId="274" xr:uid="{00000000-0005-0000-0000-000013010000}"/>
    <cellStyle name="Normal 2 233" xfId="275" xr:uid="{00000000-0005-0000-0000-000014010000}"/>
    <cellStyle name="Normal 2 234" xfId="276" xr:uid="{00000000-0005-0000-0000-000015010000}"/>
    <cellStyle name="Normal 2 235" xfId="277" xr:uid="{00000000-0005-0000-0000-000016010000}"/>
    <cellStyle name="Normal 2 236" xfId="278" xr:uid="{00000000-0005-0000-0000-000017010000}"/>
    <cellStyle name="Normal 2 237" xfId="279" xr:uid="{00000000-0005-0000-0000-000018010000}"/>
    <cellStyle name="Normal 2 238" xfId="280" xr:uid="{00000000-0005-0000-0000-000019010000}"/>
    <cellStyle name="Normal 2 239" xfId="281" xr:uid="{00000000-0005-0000-0000-00001A010000}"/>
    <cellStyle name="Normal 2 24" xfId="282" xr:uid="{00000000-0005-0000-0000-00001B010000}"/>
    <cellStyle name="Normal 2 240" xfId="283" xr:uid="{00000000-0005-0000-0000-00001C010000}"/>
    <cellStyle name="Normal 2 241" xfId="284" xr:uid="{00000000-0005-0000-0000-00001D010000}"/>
    <cellStyle name="Normal 2 242" xfId="285" xr:uid="{00000000-0005-0000-0000-00001E010000}"/>
    <cellStyle name="Normal 2 243" xfId="286" xr:uid="{00000000-0005-0000-0000-00001F010000}"/>
    <cellStyle name="Normal 2 244" xfId="287" xr:uid="{00000000-0005-0000-0000-000020010000}"/>
    <cellStyle name="Normal 2 245" xfId="288" xr:uid="{00000000-0005-0000-0000-000021010000}"/>
    <cellStyle name="Normal 2 246" xfId="289" xr:uid="{00000000-0005-0000-0000-000022010000}"/>
    <cellStyle name="Normal 2 25" xfId="290" xr:uid="{00000000-0005-0000-0000-000023010000}"/>
    <cellStyle name="Normal 2 26" xfId="291" xr:uid="{00000000-0005-0000-0000-000024010000}"/>
    <cellStyle name="Normal 2 27" xfId="292" xr:uid="{00000000-0005-0000-0000-000025010000}"/>
    <cellStyle name="Normal 2 28" xfId="293" xr:uid="{00000000-0005-0000-0000-000026010000}"/>
    <cellStyle name="Normal 2 29" xfId="294" xr:uid="{00000000-0005-0000-0000-000027010000}"/>
    <cellStyle name="Normal 2 3" xfId="295" xr:uid="{00000000-0005-0000-0000-000028010000}"/>
    <cellStyle name="Normal 2 30" xfId="296" xr:uid="{00000000-0005-0000-0000-000029010000}"/>
    <cellStyle name="Normal 2 31" xfId="297" xr:uid="{00000000-0005-0000-0000-00002A010000}"/>
    <cellStyle name="Normal 2 32" xfId="298" xr:uid="{00000000-0005-0000-0000-00002B010000}"/>
    <cellStyle name="Normal 2 33" xfId="299" xr:uid="{00000000-0005-0000-0000-00002C010000}"/>
    <cellStyle name="Normal 2 33 10" xfId="300" xr:uid="{00000000-0005-0000-0000-00002D010000}"/>
    <cellStyle name="Normal 2 33 11" xfId="301" xr:uid="{00000000-0005-0000-0000-00002E010000}"/>
    <cellStyle name="Normal 2 33 12" xfId="302" xr:uid="{00000000-0005-0000-0000-00002F010000}"/>
    <cellStyle name="Normal 2 33 13" xfId="303" xr:uid="{00000000-0005-0000-0000-000030010000}"/>
    <cellStyle name="Normal 2 33 14" xfId="304" xr:uid="{00000000-0005-0000-0000-000031010000}"/>
    <cellStyle name="Normal 2 33 15" xfId="305" xr:uid="{00000000-0005-0000-0000-000032010000}"/>
    <cellStyle name="Normal 2 33 16" xfId="306" xr:uid="{00000000-0005-0000-0000-000033010000}"/>
    <cellStyle name="Normal 2 33 17" xfId="307" xr:uid="{00000000-0005-0000-0000-000034010000}"/>
    <cellStyle name="Normal 2 33 18" xfId="308" xr:uid="{00000000-0005-0000-0000-000035010000}"/>
    <cellStyle name="Normal 2 33 19" xfId="309" xr:uid="{00000000-0005-0000-0000-000036010000}"/>
    <cellStyle name="Normal 2 33 2" xfId="310" xr:uid="{00000000-0005-0000-0000-000037010000}"/>
    <cellStyle name="Normal 2 33 20" xfId="311" xr:uid="{00000000-0005-0000-0000-000038010000}"/>
    <cellStyle name="Normal 2 33 21" xfId="312" xr:uid="{00000000-0005-0000-0000-000039010000}"/>
    <cellStyle name="Normal 2 33 3" xfId="313" xr:uid="{00000000-0005-0000-0000-00003A010000}"/>
    <cellStyle name="Normal 2 33 4" xfId="314" xr:uid="{00000000-0005-0000-0000-00003B010000}"/>
    <cellStyle name="Normal 2 33 5" xfId="315" xr:uid="{00000000-0005-0000-0000-00003C010000}"/>
    <cellStyle name="Normal 2 33 6" xfId="316" xr:uid="{00000000-0005-0000-0000-00003D010000}"/>
    <cellStyle name="Normal 2 33 7" xfId="317" xr:uid="{00000000-0005-0000-0000-00003E010000}"/>
    <cellStyle name="Normal 2 33 8" xfId="318" xr:uid="{00000000-0005-0000-0000-00003F010000}"/>
    <cellStyle name="Normal 2 33 9" xfId="319" xr:uid="{00000000-0005-0000-0000-000040010000}"/>
    <cellStyle name="Normal 2 34" xfId="320" xr:uid="{00000000-0005-0000-0000-000041010000}"/>
    <cellStyle name="Normal 2 35" xfId="321" xr:uid="{00000000-0005-0000-0000-000042010000}"/>
    <cellStyle name="Normal 2 36" xfId="322" xr:uid="{00000000-0005-0000-0000-000043010000}"/>
    <cellStyle name="Normal 2 37" xfId="323" xr:uid="{00000000-0005-0000-0000-000044010000}"/>
    <cellStyle name="Normal 2 38" xfId="324" xr:uid="{00000000-0005-0000-0000-000045010000}"/>
    <cellStyle name="Normal 2 39" xfId="325" xr:uid="{00000000-0005-0000-0000-000046010000}"/>
    <cellStyle name="Normal 2 4" xfId="326" xr:uid="{00000000-0005-0000-0000-000047010000}"/>
    <cellStyle name="Normal 2 40" xfId="327" xr:uid="{00000000-0005-0000-0000-000048010000}"/>
    <cellStyle name="Normal 2 41" xfId="328" xr:uid="{00000000-0005-0000-0000-000049010000}"/>
    <cellStyle name="Normal 2 42" xfId="329" xr:uid="{00000000-0005-0000-0000-00004A010000}"/>
    <cellStyle name="Normal 2 43" xfId="330" xr:uid="{00000000-0005-0000-0000-00004B010000}"/>
    <cellStyle name="Normal 2 44" xfId="331" xr:uid="{00000000-0005-0000-0000-00004C010000}"/>
    <cellStyle name="Normal 2 45" xfId="332" xr:uid="{00000000-0005-0000-0000-00004D010000}"/>
    <cellStyle name="Normal 2 46" xfId="333" xr:uid="{00000000-0005-0000-0000-00004E010000}"/>
    <cellStyle name="Normal 2 47" xfId="334" xr:uid="{00000000-0005-0000-0000-00004F010000}"/>
    <cellStyle name="Normal 2 48" xfId="335" xr:uid="{00000000-0005-0000-0000-000050010000}"/>
    <cellStyle name="Normal 2 49" xfId="336" xr:uid="{00000000-0005-0000-0000-000051010000}"/>
    <cellStyle name="Normal 2 5" xfId="337" xr:uid="{00000000-0005-0000-0000-000052010000}"/>
    <cellStyle name="Normal 2 50" xfId="338" xr:uid="{00000000-0005-0000-0000-000053010000}"/>
    <cellStyle name="Normal 2 51" xfId="339" xr:uid="{00000000-0005-0000-0000-000054010000}"/>
    <cellStyle name="Normal 2 52" xfId="340" xr:uid="{00000000-0005-0000-0000-000055010000}"/>
    <cellStyle name="Normal 2 53" xfId="341" xr:uid="{00000000-0005-0000-0000-000056010000}"/>
    <cellStyle name="Normal 2 54" xfId="342" xr:uid="{00000000-0005-0000-0000-000057010000}"/>
    <cellStyle name="Normal 2 55" xfId="343" xr:uid="{00000000-0005-0000-0000-000058010000}"/>
    <cellStyle name="Normal 2 56" xfId="344" xr:uid="{00000000-0005-0000-0000-000059010000}"/>
    <cellStyle name="Normal 2 57" xfId="345" xr:uid="{00000000-0005-0000-0000-00005A010000}"/>
    <cellStyle name="Normal 2 58" xfId="346" xr:uid="{00000000-0005-0000-0000-00005B010000}"/>
    <cellStyle name="Normal 2 59" xfId="347" xr:uid="{00000000-0005-0000-0000-00005C010000}"/>
    <cellStyle name="Normal 2 6" xfId="348" xr:uid="{00000000-0005-0000-0000-00005D010000}"/>
    <cellStyle name="Normal 2 60" xfId="349" xr:uid="{00000000-0005-0000-0000-00005E010000}"/>
    <cellStyle name="Normal 2 61" xfId="350" xr:uid="{00000000-0005-0000-0000-00005F010000}"/>
    <cellStyle name="Normal 2 62" xfId="351" xr:uid="{00000000-0005-0000-0000-000060010000}"/>
    <cellStyle name="Normal 2 63" xfId="352" xr:uid="{00000000-0005-0000-0000-000061010000}"/>
    <cellStyle name="Normal 2 64" xfId="353" xr:uid="{00000000-0005-0000-0000-000062010000}"/>
    <cellStyle name="Normal 2 65" xfId="354" xr:uid="{00000000-0005-0000-0000-000063010000}"/>
    <cellStyle name="Normal 2 66" xfId="355" xr:uid="{00000000-0005-0000-0000-000064010000}"/>
    <cellStyle name="Normal 2 67" xfId="356" xr:uid="{00000000-0005-0000-0000-000065010000}"/>
    <cellStyle name="Normal 2 67 10" xfId="357" xr:uid="{00000000-0005-0000-0000-000066010000}"/>
    <cellStyle name="Normal 2 67 11" xfId="358" xr:uid="{00000000-0005-0000-0000-000067010000}"/>
    <cellStyle name="Normal 2 67 12" xfId="359" xr:uid="{00000000-0005-0000-0000-000068010000}"/>
    <cellStyle name="Normal 2 67 13" xfId="360" xr:uid="{00000000-0005-0000-0000-000069010000}"/>
    <cellStyle name="Normal 2 67 14" xfId="361" xr:uid="{00000000-0005-0000-0000-00006A010000}"/>
    <cellStyle name="Normal 2 67 15" xfId="362" xr:uid="{00000000-0005-0000-0000-00006B010000}"/>
    <cellStyle name="Normal 2 67 16" xfId="363" xr:uid="{00000000-0005-0000-0000-00006C010000}"/>
    <cellStyle name="Normal 2 67 17" xfId="364" xr:uid="{00000000-0005-0000-0000-00006D010000}"/>
    <cellStyle name="Normal 2 67 18" xfId="365" xr:uid="{00000000-0005-0000-0000-00006E010000}"/>
    <cellStyle name="Normal 2 67 19" xfId="366" xr:uid="{00000000-0005-0000-0000-00006F010000}"/>
    <cellStyle name="Normal 2 67 2" xfId="367" xr:uid="{00000000-0005-0000-0000-000070010000}"/>
    <cellStyle name="Normal 2 67 20" xfId="368" xr:uid="{00000000-0005-0000-0000-000071010000}"/>
    <cellStyle name="Normal 2 67 21" xfId="369" xr:uid="{00000000-0005-0000-0000-000072010000}"/>
    <cellStyle name="Normal 2 67 3" xfId="370" xr:uid="{00000000-0005-0000-0000-000073010000}"/>
    <cellStyle name="Normal 2 67 4" xfId="371" xr:uid="{00000000-0005-0000-0000-000074010000}"/>
    <cellStyle name="Normal 2 67 5" xfId="372" xr:uid="{00000000-0005-0000-0000-000075010000}"/>
    <cellStyle name="Normal 2 67 6" xfId="373" xr:uid="{00000000-0005-0000-0000-000076010000}"/>
    <cellStyle name="Normal 2 67 7" xfId="374" xr:uid="{00000000-0005-0000-0000-000077010000}"/>
    <cellStyle name="Normal 2 67 8" xfId="375" xr:uid="{00000000-0005-0000-0000-000078010000}"/>
    <cellStyle name="Normal 2 67 9" xfId="376" xr:uid="{00000000-0005-0000-0000-000079010000}"/>
    <cellStyle name="Normal 2 68" xfId="377" xr:uid="{00000000-0005-0000-0000-00007A010000}"/>
    <cellStyle name="Normal 2 68 10" xfId="378" xr:uid="{00000000-0005-0000-0000-00007B010000}"/>
    <cellStyle name="Normal 2 68 11" xfId="379" xr:uid="{00000000-0005-0000-0000-00007C010000}"/>
    <cellStyle name="Normal 2 68 12" xfId="380" xr:uid="{00000000-0005-0000-0000-00007D010000}"/>
    <cellStyle name="Normal 2 68 13" xfId="381" xr:uid="{00000000-0005-0000-0000-00007E010000}"/>
    <cellStyle name="Normal 2 68 14" xfId="382" xr:uid="{00000000-0005-0000-0000-00007F010000}"/>
    <cellStyle name="Normal 2 68 15" xfId="383" xr:uid="{00000000-0005-0000-0000-000080010000}"/>
    <cellStyle name="Normal 2 68 16" xfId="384" xr:uid="{00000000-0005-0000-0000-000081010000}"/>
    <cellStyle name="Normal 2 68 17" xfId="385" xr:uid="{00000000-0005-0000-0000-000082010000}"/>
    <cellStyle name="Normal 2 68 18" xfId="386" xr:uid="{00000000-0005-0000-0000-000083010000}"/>
    <cellStyle name="Normal 2 68 19" xfId="387" xr:uid="{00000000-0005-0000-0000-000084010000}"/>
    <cellStyle name="Normal 2 68 2" xfId="388" xr:uid="{00000000-0005-0000-0000-000085010000}"/>
    <cellStyle name="Normal 2 68 20" xfId="389" xr:uid="{00000000-0005-0000-0000-000086010000}"/>
    <cellStyle name="Normal 2 68 21" xfId="390" xr:uid="{00000000-0005-0000-0000-000087010000}"/>
    <cellStyle name="Normal 2 68 3" xfId="391" xr:uid="{00000000-0005-0000-0000-000088010000}"/>
    <cellStyle name="Normal 2 68 4" xfId="392" xr:uid="{00000000-0005-0000-0000-000089010000}"/>
    <cellStyle name="Normal 2 68 5" xfId="393" xr:uid="{00000000-0005-0000-0000-00008A010000}"/>
    <cellStyle name="Normal 2 68 6" xfId="394" xr:uid="{00000000-0005-0000-0000-00008B010000}"/>
    <cellStyle name="Normal 2 68 7" xfId="395" xr:uid="{00000000-0005-0000-0000-00008C010000}"/>
    <cellStyle name="Normal 2 68 8" xfId="396" xr:uid="{00000000-0005-0000-0000-00008D010000}"/>
    <cellStyle name="Normal 2 68 9" xfId="397" xr:uid="{00000000-0005-0000-0000-00008E010000}"/>
    <cellStyle name="Normal 2 69" xfId="398" xr:uid="{00000000-0005-0000-0000-00008F010000}"/>
    <cellStyle name="Normal 2 69 10" xfId="399" xr:uid="{00000000-0005-0000-0000-000090010000}"/>
    <cellStyle name="Normal 2 69 11" xfId="400" xr:uid="{00000000-0005-0000-0000-000091010000}"/>
    <cellStyle name="Normal 2 69 12" xfId="401" xr:uid="{00000000-0005-0000-0000-000092010000}"/>
    <cellStyle name="Normal 2 69 13" xfId="402" xr:uid="{00000000-0005-0000-0000-000093010000}"/>
    <cellStyle name="Normal 2 69 14" xfId="403" xr:uid="{00000000-0005-0000-0000-000094010000}"/>
    <cellStyle name="Normal 2 69 15" xfId="404" xr:uid="{00000000-0005-0000-0000-000095010000}"/>
    <cellStyle name="Normal 2 69 16" xfId="405" xr:uid="{00000000-0005-0000-0000-000096010000}"/>
    <cellStyle name="Normal 2 69 17" xfId="406" xr:uid="{00000000-0005-0000-0000-000097010000}"/>
    <cellStyle name="Normal 2 69 18" xfId="407" xr:uid="{00000000-0005-0000-0000-000098010000}"/>
    <cellStyle name="Normal 2 69 19" xfId="408" xr:uid="{00000000-0005-0000-0000-000099010000}"/>
    <cellStyle name="Normal 2 69 2" xfId="409" xr:uid="{00000000-0005-0000-0000-00009A010000}"/>
    <cellStyle name="Normal 2 69 20" xfId="410" xr:uid="{00000000-0005-0000-0000-00009B010000}"/>
    <cellStyle name="Normal 2 69 21" xfId="411" xr:uid="{00000000-0005-0000-0000-00009C010000}"/>
    <cellStyle name="Normal 2 69 3" xfId="412" xr:uid="{00000000-0005-0000-0000-00009D010000}"/>
    <cellStyle name="Normal 2 69 4" xfId="413" xr:uid="{00000000-0005-0000-0000-00009E010000}"/>
    <cellStyle name="Normal 2 69 5" xfId="414" xr:uid="{00000000-0005-0000-0000-00009F010000}"/>
    <cellStyle name="Normal 2 69 6" xfId="415" xr:uid="{00000000-0005-0000-0000-0000A0010000}"/>
    <cellStyle name="Normal 2 69 7" xfId="416" xr:uid="{00000000-0005-0000-0000-0000A1010000}"/>
    <cellStyle name="Normal 2 69 8" xfId="417" xr:uid="{00000000-0005-0000-0000-0000A2010000}"/>
    <cellStyle name="Normal 2 69 9" xfId="418" xr:uid="{00000000-0005-0000-0000-0000A3010000}"/>
    <cellStyle name="Normal 2 7" xfId="419" xr:uid="{00000000-0005-0000-0000-0000A4010000}"/>
    <cellStyle name="Normal 2 70" xfId="420" xr:uid="{00000000-0005-0000-0000-0000A5010000}"/>
    <cellStyle name="Normal 2 71" xfId="421" xr:uid="{00000000-0005-0000-0000-0000A6010000}"/>
    <cellStyle name="Normal 2 72" xfId="422" xr:uid="{00000000-0005-0000-0000-0000A7010000}"/>
    <cellStyle name="Normal 2 73" xfId="423" xr:uid="{00000000-0005-0000-0000-0000A8010000}"/>
    <cellStyle name="Normal 2 74" xfId="424" xr:uid="{00000000-0005-0000-0000-0000A9010000}"/>
    <cellStyle name="Normal 2 75" xfId="425" xr:uid="{00000000-0005-0000-0000-0000AA010000}"/>
    <cellStyle name="Normal 2 76" xfId="426" xr:uid="{00000000-0005-0000-0000-0000AB010000}"/>
    <cellStyle name="Normal 2 77" xfId="427" xr:uid="{00000000-0005-0000-0000-0000AC010000}"/>
    <cellStyle name="Normal 2 78" xfId="428" xr:uid="{00000000-0005-0000-0000-0000AD010000}"/>
    <cellStyle name="Normal 2 79" xfId="429" xr:uid="{00000000-0005-0000-0000-0000AE010000}"/>
    <cellStyle name="Normal 2 8" xfId="430" xr:uid="{00000000-0005-0000-0000-0000AF010000}"/>
    <cellStyle name="Normal 2 80" xfId="431" xr:uid="{00000000-0005-0000-0000-0000B0010000}"/>
    <cellStyle name="Normal 2 81" xfId="432" xr:uid="{00000000-0005-0000-0000-0000B1010000}"/>
    <cellStyle name="Normal 2 82" xfId="433" xr:uid="{00000000-0005-0000-0000-0000B2010000}"/>
    <cellStyle name="Normal 2 82 10" xfId="434" xr:uid="{00000000-0005-0000-0000-0000B3010000}"/>
    <cellStyle name="Normal 2 82 11" xfId="435" xr:uid="{00000000-0005-0000-0000-0000B4010000}"/>
    <cellStyle name="Normal 2 82 12" xfId="436" xr:uid="{00000000-0005-0000-0000-0000B5010000}"/>
    <cellStyle name="Normal 2 82 13" xfId="437" xr:uid="{00000000-0005-0000-0000-0000B6010000}"/>
    <cellStyle name="Normal 2 82 14" xfId="438" xr:uid="{00000000-0005-0000-0000-0000B7010000}"/>
    <cellStyle name="Normal 2 82 15" xfId="439" xr:uid="{00000000-0005-0000-0000-0000B8010000}"/>
    <cellStyle name="Normal 2 82 16" xfId="440" xr:uid="{00000000-0005-0000-0000-0000B9010000}"/>
    <cellStyle name="Normal 2 82 17" xfId="441" xr:uid="{00000000-0005-0000-0000-0000BA010000}"/>
    <cellStyle name="Normal 2 82 18" xfId="442" xr:uid="{00000000-0005-0000-0000-0000BB010000}"/>
    <cellStyle name="Normal 2 82 19" xfId="443" xr:uid="{00000000-0005-0000-0000-0000BC010000}"/>
    <cellStyle name="Normal 2 82 2" xfId="444" xr:uid="{00000000-0005-0000-0000-0000BD010000}"/>
    <cellStyle name="Normal 2 82 20" xfId="445" xr:uid="{00000000-0005-0000-0000-0000BE010000}"/>
    <cellStyle name="Normal 2 82 21" xfId="446" xr:uid="{00000000-0005-0000-0000-0000BF010000}"/>
    <cellStyle name="Normal 2 82 3" xfId="447" xr:uid="{00000000-0005-0000-0000-0000C0010000}"/>
    <cellStyle name="Normal 2 82 4" xfId="448" xr:uid="{00000000-0005-0000-0000-0000C1010000}"/>
    <cellStyle name="Normal 2 82 5" xfId="449" xr:uid="{00000000-0005-0000-0000-0000C2010000}"/>
    <cellStyle name="Normal 2 82 6" xfId="450" xr:uid="{00000000-0005-0000-0000-0000C3010000}"/>
    <cellStyle name="Normal 2 82 7" xfId="451" xr:uid="{00000000-0005-0000-0000-0000C4010000}"/>
    <cellStyle name="Normal 2 82 8" xfId="452" xr:uid="{00000000-0005-0000-0000-0000C5010000}"/>
    <cellStyle name="Normal 2 82 9" xfId="453" xr:uid="{00000000-0005-0000-0000-0000C6010000}"/>
    <cellStyle name="Normal 2 83" xfId="454" xr:uid="{00000000-0005-0000-0000-0000C7010000}"/>
    <cellStyle name="Normal 2 83 10" xfId="455" xr:uid="{00000000-0005-0000-0000-0000C8010000}"/>
    <cellStyle name="Normal 2 83 11" xfId="456" xr:uid="{00000000-0005-0000-0000-0000C9010000}"/>
    <cellStyle name="Normal 2 83 12" xfId="457" xr:uid="{00000000-0005-0000-0000-0000CA010000}"/>
    <cellStyle name="Normal 2 83 13" xfId="458" xr:uid="{00000000-0005-0000-0000-0000CB010000}"/>
    <cellStyle name="Normal 2 83 14" xfId="459" xr:uid="{00000000-0005-0000-0000-0000CC010000}"/>
    <cellStyle name="Normal 2 83 15" xfId="460" xr:uid="{00000000-0005-0000-0000-0000CD010000}"/>
    <cellStyle name="Normal 2 83 16" xfId="461" xr:uid="{00000000-0005-0000-0000-0000CE010000}"/>
    <cellStyle name="Normal 2 83 17" xfId="462" xr:uid="{00000000-0005-0000-0000-0000CF010000}"/>
    <cellStyle name="Normal 2 83 18" xfId="463" xr:uid="{00000000-0005-0000-0000-0000D0010000}"/>
    <cellStyle name="Normal 2 83 19" xfId="464" xr:uid="{00000000-0005-0000-0000-0000D1010000}"/>
    <cellStyle name="Normal 2 83 2" xfId="465" xr:uid="{00000000-0005-0000-0000-0000D2010000}"/>
    <cellStyle name="Normal 2 83 20" xfId="466" xr:uid="{00000000-0005-0000-0000-0000D3010000}"/>
    <cellStyle name="Normal 2 83 21" xfId="467" xr:uid="{00000000-0005-0000-0000-0000D4010000}"/>
    <cellStyle name="Normal 2 83 3" xfId="468" xr:uid="{00000000-0005-0000-0000-0000D5010000}"/>
    <cellStyle name="Normal 2 83 4" xfId="469" xr:uid="{00000000-0005-0000-0000-0000D6010000}"/>
    <cellStyle name="Normal 2 83 5" xfId="470" xr:uid="{00000000-0005-0000-0000-0000D7010000}"/>
    <cellStyle name="Normal 2 83 6" xfId="471" xr:uid="{00000000-0005-0000-0000-0000D8010000}"/>
    <cellStyle name="Normal 2 83 7" xfId="472" xr:uid="{00000000-0005-0000-0000-0000D9010000}"/>
    <cellStyle name="Normal 2 83 8" xfId="473" xr:uid="{00000000-0005-0000-0000-0000DA010000}"/>
    <cellStyle name="Normal 2 83 9" xfId="474" xr:uid="{00000000-0005-0000-0000-0000DB010000}"/>
    <cellStyle name="Normal 2 84" xfId="475" xr:uid="{00000000-0005-0000-0000-0000DC010000}"/>
    <cellStyle name="Normal 2 84 10" xfId="476" xr:uid="{00000000-0005-0000-0000-0000DD010000}"/>
    <cellStyle name="Normal 2 84 11" xfId="477" xr:uid="{00000000-0005-0000-0000-0000DE010000}"/>
    <cellStyle name="Normal 2 84 12" xfId="478" xr:uid="{00000000-0005-0000-0000-0000DF010000}"/>
    <cellStyle name="Normal 2 84 13" xfId="479" xr:uid="{00000000-0005-0000-0000-0000E0010000}"/>
    <cellStyle name="Normal 2 84 14" xfId="480" xr:uid="{00000000-0005-0000-0000-0000E1010000}"/>
    <cellStyle name="Normal 2 84 15" xfId="481" xr:uid="{00000000-0005-0000-0000-0000E2010000}"/>
    <cellStyle name="Normal 2 84 16" xfId="482" xr:uid="{00000000-0005-0000-0000-0000E3010000}"/>
    <cellStyle name="Normal 2 84 17" xfId="483" xr:uid="{00000000-0005-0000-0000-0000E4010000}"/>
    <cellStyle name="Normal 2 84 18" xfId="484" xr:uid="{00000000-0005-0000-0000-0000E5010000}"/>
    <cellStyle name="Normal 2 84 19" xfId="485" xr:uid="{00000000-0005-0000-0000-0000E6010000}"/>
    <cellStyle name="Normal 2 84 2" xfId="486" xr:uid="{00000000-0005-0000-0000-0000E7010000}"/>
    <cellStyle name="Normal 2 84 20" xfId="487" xr:uid="{00000000-0005-0000-0000-0000E8010000}"/>
    <cellStyle name="Normal 2 84 21" xfId="488" xr:uid="{00000000-0005-0000-0000-0000E9010000}"/>
    <cellStyle name="Normal 2 84 3" xfId="489" xr:uid="{00000000-0005-0000-0000-0000EA010000}"/>
    <cellStyle name="Normal 2 84 4" xfId="490" xr:uid="{00000000-0005-0000-0000-0000EB010000}"/>
    <cellStyle name="Normal 2 84 5" xfId="491" xr:uid="{00000000-0005-0000-0000-0000EC010000}"/>
    <cellStyle name="Normal 2 84 6" xfId="492" xr:uid="{00000000-0005-0000-0000-0000ED010000}"/>
    <cellStyle name="Normal 2 84 7" xfId="493" xr:uid="{00000000-0005-0000-0000-0000EE010000}"/>
    <cellStyle name="Normal 2 84 8" xfId="494" xr:uid="{00000000-0005-0000-0000-0000EF010000}"/>
    <cellStyle name="Normal 2 84 9" xfId="495" xr:uid="{00000000-0005-0000-0000-0000F0010000}"/>
    <cellStyle name="Normal 2 85" xfId="496" xr:uid="{00000000-0005-0000-0000-0000F1010000}"/>
    <cellStyle name="Normal 2 85 10" xfId="497" xr:uid="{00000000-0005-0000-0000-0000F2010000}"/>
    <cellStyle name="Normal 2 85 11" xfId="498" xr:uid="{00000000-0005-0000-0000-0000F3010000}"/>
    <cellStyle name="Normal 2 85 12" xfId="499" xr:uid="{00000000-0005-0000-0000-0000F4010000}"/>
    <cellStyle name="Normal 2 85 13" xfId="500" xr:uid="{00000000-0005-0000-0000-0000F5010000}"/>
    <cellStyle name="Normal 2 85 14" xfId="501" xr:uid="{00000000-0005-0000-0000-0000F6010000}"/>
    <cellStyle name="Normal 2 85 15" xfId="502" xr:uid="{00000000-0005-0000-0000-0000F7010000}"/>
    <cellStyle name="Normal 2 85 16" xfId="503" xr:uid="{00000000-0005-0000-0000-0000F8010000}"/>
    <cellStyle name="Normal 2 85 17" xfId="504" xr:uid="{00000000-0005-0000-0000-0000F9010000}"/>
    <cellStyle name="Normal 2 85 18" xfId="505" xr:uid="{00000000-0005-0000-0000-0000FA010000}"/>
    <cellStyle name="Normal 2 85 19" xfId="506" xr:uid="{00000000-0005-0000-0000-0000FB010000}"/>
    <cellStyle name="Normal 2 85 2" xfId="507" xr:uid="{00000000-0005-0000-0000-0000FC010000}"/>
    <cellStyle name="Normal 2 85 20" xfId="508" xr:uid="{00000000-0005-0000-0000-0000FD010000}"/>
    <cellStyle name="Normal 2 85 21" xfId="509" xr:uid="{00000000-0005-0000-0000-0000FE010000}"/>
    <cellStyle name="Normal 2 85 3" xfId="510" xr:uid="{00000000-0005-0000-0000-0000FF010000}"/>
    <cellStyle name="Normal 2 85 4" xfId="511" xr:uid="{00000000-0005-0000-0000-000000020000}"/>
    <cellStyle name="Normal 2 85 5" xfId="512" xr:uid="{00000000-0005-0000-0000-000001020000}"/>
    <cellStyle name="Normal 2 85 6" xfId="513" xr:uid="{00000000-0005-0000-0000-000002020000}"/>
    <cellStyle name="Normal 2 85 7" xfId="514" xr:uid="{00000000-0005-0000-0000-000003020000}"/>
    <cellStyle name="Normal 2 85 8" xfId="515" xr:uid="{00000000-0005-0000-0000-000004020000}"/>
    <cellStyle name="Normal 2 85 9" xfId="516" xr:uid="{00000000-0005-0000-0000-000005020000}"/>
    <cellStyle name="Normal 2 86" xfId="517" xr:uid="{00000000-0005-0000-0000-000006020000}"/>
    <cellStyle name="Normal 2 86 10" xfId="518" xr:uid="{00000000-0005-0000-0000-000007020000}"/>
    <cellStyle name="Normal 2 86 11" xfId="519" xr:uid="{00000000-0005-0000-0000-000008020000}"/>
    <cellStyle name="Normal 2 86 12" xfId="520" xr:uid="{00000000-0005-0000-0000-000009020000}"/>
    <cellStyle name="Normal 2 86 13" xfId="521" xr:uid="{00000000-0005-0000-0000-00000A020000}"/>
    <cellStyle name="Normal 2 86 14" xfId="522" xr:uid="{00000000-0005-0000-0000-00000B020000}"/>
    <cellStyle name="Normal 2 86 15" xfId="523" xr:uid="{00000000-0005-0000-0000-00000C020000}"/>
    <cellStyle name="Normal 2 86 16" xfId="524" xr:uid="{00000000-0005-0000-0000-00000D020000}"/>
    <cellStyle name="Normal 2 86 17" xfId="525" xr:uid="{00000000-0005-0000-0000-00000E020000}"/>
    <cellStyle name="Normal 2 86 18" xfId="526" xr:uid="{00000000-0005-0000-0000-00000F020000}"/>
    <cellStyle name="Normal 2 86 19" xfId="527" xr:uid="{00000000-0005-0000-0000-000010020000}"/>
    <cellStyle name="Normal 2 86 2" xfId="528" xr:uid="{00000000-0005-0000-0000-000011020000}"/>
    <cellStyle name="Normal 2 86 20" xfId="529" xr:uid="{00000000-0005-0000-0000-000012020000}"/>
    <cellStyle name="Normal 2 86 21" xfId="530" xr:uid="{00000000-0005-0000-0000-000013020000}"/>
    <cellStyle name="Normal 2 86 3" xfId="531" xr:uid="{00000000-0005-0000-0000-000014020000}"/>
    <cellStyle name="Normal 2 86 4" xfId="532" xr:uid="{00000000-0005-0000-0000-000015020000}"/>
    <cellStyle name="Normal 2 86 5" xfId="533" xr:uid="{00000000-0005-0000-0000-000016020000}"/>
    <cellStyle name="Normal 2 86 6" xfId="534" xr:uid="{00000000-0005-0000-0000-000017020000}"/>
    <cellStyle name="Normal 2 86 7" xfId="535" xr:uid="{00000000-0005-0000-0000-000018020000}"/>
    <cellStyle name="Normal 2 86 8" xfId="536" xr:uid="{00000000-0005-0000-0000-000019020000}"/>
    <cellStyle name="Normal 2 86 9" xfId="537" xr:uid="{00000000-0005-0000-0000-00001A020000}"/>
    <cellStyle name="Normal 2 87" xfId="538" xr:uid="{00000000-0005-0000-0000-00001B020000}"/>
    <cellStyle name="Normal 2 88" xfId="539" xr:uid="{00000000-0005-0000-0000-00001C020000}"/>
    <cellStyle name="Normal 2 89" xfId="540" xr:uid="{00000000-0005-0000-0000-00001D020000}"/>
    <cellStyle name="Normal 2 9" xfId="541" xr:uid="{00000000-0005-0000-0000-00001E020000}"/>
    <cellStyle name="Normal 2 90" xfId="542" xr:uid="{00000000-0005-0000-0000-00001F020000}"/>
    <cellStyle name="Normal 2 91" xfId="543" xr:uid="{00000000-0005-0000-0000-000020020000}"/>
    <cellStyle name="Normal 2 92" xfId="544" xr:uid="{00000000-0005-0000-0000-000021020000}"/>
    <cellStyle name="Normal 2 93" xfId="545" xr:uid="{00000000-0005-0000-0000-000022020000}"/>
    <cellStyle name="Normal 2 94" xfId="546" xr:uid="{00000000-0005-0000-0000-000023020000}"/>
    <cellStyle name="Normal 2 95" xfId="547" xr:uid="{00000000-0005-0000-0000-000024020000}"/>
    <cellStyle name="Normal 2 96" xfId="548" xr:uid="{00000000-0005-0000-0000-000025020000}"/>
    <cellStyle name="Normal 2 97" xfId="549" xr:uid="{00000000-0005-0000-0000-000026020000}"/>
    <cellStyle name="Normal 2 98" xfId="550" xr:uid="{00000000-0005-0000-0000-000027020000}"/>
    <cellStyle name="Normal 2 99" xfId="551" xr:uid="{00000000-0005-0000-0000-000028020000}"/>
    <cellStyle name="Normal 3 10" xfId="552" xr:uid="{00000000-0005-0000-0000-000029020000}"/>
    <cellStyle name="Normal 3 11" xfId="553" xr:uid="{00000000-0005-0000-0000-00002A020000}"/>
    <cellStyle name="Normal 3 12" xfId="554" xr:uid="{00000000-0005-0000-0000-00002B020000}"/>
    <cellStyle name="Normal 3 13" xfId="555" xr:uid="{00000000-0005-0000-0000-00002C020000}"/>
    <cellStyle name="Normal 3 14" xfId="556" xr:uid="{00000000-0005-0000-0000-00002D020000}"/>
    <cellStyle name="Normal 3 15" xfId="557" xr:uid="{00000000-0005-0000-0000-00002E020000}"/>
    <cellStyle name="Normal 3 2" xfId="558" xr:uid="{00000000-0005-0000-0000-00002F020000}"/>
    <cellStyle name="Normal 3 2 10" xfId="559" xr:uid="{00000000-0005-0000-0000-000030020000}"/>
    <cellStyle name="Normal 3 2 11" xfId="560" xr:uid="{00000000-0005-0000-0000-000031020000}"/>
    <cellStyle name="Normal 3 2 12" xfId="561" xr:uid="{00000000-0005-0000-0000-000032020000}"/>
    <cellStyle name="Normal 3 2 13" xfId="562" xr:uid="{00000000-0005-0000-0000-000033020000}"/>
    <cellStyle name="Normal 3 2 14" xfId="563" xr:uid="{00000000-0005-0000-0000-000034020000}"/>
    <cellStyle name="Normal 3 2 15" xfId="564" xr:uid="{00000000-0005-0000-0000-000035020000}"/>
    <cellStyle name="Normal 3 2 16" xfId="565" xr:uid="{00000000-0005-0000-0000-000036020000}"/>
    <cellStyle name="Normal 3 2 17" xfId="566" xr:uid="{00000000-0005-0000-0000-000037020000}"/>
    <cellStyle name="Normal 3 2 18" xfId="567" xr:uid="{00000000-0005-0000-0000-000038020000}"/>
    <cellStyle name="Normal 3 2 19" xfId="568" xr:uid="{00000000-0005-0000-0000-000039020000}"/>
    <cellStyle name="Normal 3 2 2" xfId="569" xr:uid="{00000000-0005-0000-0000-00003A020000}"/>
    <cellStyle name="Normal 3 2 2 10" xfId="570" xr:uid="{00000000-0005-0000-0000-00003B020000}"/>
    <cellStyle name="Normal 3 2 2 11" xfId="571" xr:uid="{00000000-0005-0000-0000-00003C020000}"/>
    <cellStyle name="Normal 3 2 2 12" xfId="572" xr:uid="{00000000-0005-0000-0000-00003D020000}"/>
    <cellStyle name="Normal 3 2 2 13" xfId="573" xr:uid="{00000000-0005-0000-0000-00003E020000}"/>
    <cellStyle name="Normal 3 2 2 14" xfId="574" xr:uid="{00000000-0005-0000-0000-00003F020000}"/>
    <cellStyle name="Normal 3 2 2 15" xfId="575" xr:uid="{00000000-0005-0000-0000-000040020000}"/>
    <cellStyle name="Normal 3 2 2 16" xfId="576" xr:uid="{00000000-0005-0000-0000-000041020000}"/>
    <cellStyle name="Normal 3 2 2 17" xfId="577" xr:uid="{00000000-0005-0000-0000-000042020000}"/>
    <cellStyle name="Normal 3 2 2 18" xfId="578" xr:uid="{00000000-0005-0000-0000-000043020000}"/>
    <cellStyle name="Normal 3 2 2 19" xfId="579" xr:uid="{00000000-0005-0000-0000-000044020000}"/>
    <cellStyle name="Normal 3 2 2 2" xfId="580" xr:uid="{00000000-0005-0000-0000-000045020000}"/>
    <cellStyle name="Normal 3 2 2 2 10" xfId="581" xr:uid="{00000000-0005-0000-0000-000046020000}"/>
    <cellStyle name="Normal 3 2 2 2 11" xfId="582" xr:uid="{00000000-0005-0000-0000-000047020000}"/>
    <cellStyle name="Normal 3 2 2 2 12" xfId="583" xr:uid="{00000000-0005-0000-0000-000048020000}"/>
    <cellStyle name="Normal 3 2 2 2 13" xfId="584" xr:uid="{00000000-0005-0000-0000-000049020000}"/>
    <cellStyle name="Normal 3 2 2 2 14" xfId="585" xr:uid="{00000000-0005-0000-0000-00004A020000}"/>
    <cellStyle name="Normal 3 2 2 2 15" xfId="586" xr:uid="{00000000-0005-0000-0000-00004B020000}"/>
    <cellStyle name="Normal 3 2 2 2 16" xfId="587" xr:uid="{00000000-0005-0000-0000-00004C020000}"/>
    <cellStyle name="Normal 3 2 2 2 17" xfId="588" xr:uid="{00000000-0005-0000-0000-00004D020000}"/>
    <cellStyle name="Normal 3 2 2 2 18" xfId="589" xr:uid="{00000000-0005-0000-0000-00004E020000}"/>
    <cellStyle name="Normal 3 2 2 2 19" xfId="590" xr:uid="{00000000-0005-0000-0000-00004F020000}"/>
    <cellStyle name="Normal 3 2 2 2 2" xfId="591" xr:uid="{00000000-0005-0000-0000-000050020000}"/>
    <cellStyle name="Normal 3 2 2 2 20" xfId="592" xr:uid="{00000000-0005-0000-0000-000051020000}"/>
    <cellStyle name="Normal 3 2 2 2 21" xfId="593" xr:uid="{00000000-0005-0000-0000-000052020000}"/>
    <cellStyle name="Normal 3 2 2 2 3" xfId="594" xr:uid="{00000000-0005-0000-0000-000053020000}"/>
    <cellStyle name="Normal 3 2 2 2 4" xfId="595" xr:uid="{00000000-0005-0000-0000-000054020000}"/>
    <cellStyle name="Normal 3 2 2 2 5" xfId="596" xr:uid="{00000000-0005-0000-0000-000055020000}"/>
    <cellStyle name="Normal 3 2 2 2 6" xfId="597" xr:uid="{00000000-0005-0000-0000-000056020000}"/>
    <cellStyle name="Normal 3 2 2 2 7" xfId="598" xr:uid="{00000000-0005-0000-0000-000057020000}"/>
    <cellStyle name="Normal 3 2 2 2 8" xfId="599" xr:uid="{00000000-0005-0000-0000-000058020000}"/>
    <cellStyle name="Normal 3 2 2 2 9" xfId="600" xr:uid="{00000000-0005-0000-0000-000059020000}"/>
    <cellStyle name="Normal 3 2 2 20" xfId="601" xr:uid="{00000000-0005-0000-0000-00005A020000}"/>
    <cellStyle name="Normal 3 2 2 21" xfId="602" xr:uid="{00000000-0005-0000-0000-00005B020000}"/>
    <cellStyle name="Normal 3 2 2 3" xfId="603" xr:uid="{00000000-0005-0000-0000-00005C020000}"/>
    <cellStyle name="Normal 3 2 2 4" xfId="604" xr:uid="{00000000-0005-0000-0000-00005D020000}"/>
    <cellStyle name="Normal 3 2 2 5" xfId="605" xr:uid="{00000000-0005-0000-0000-00005E020000}"/>
    <cellStyle name="Normal 3 2 2 6" xfId="606" xr:uid="{00000000-0005-0000-0000-00005F020000}"/>
    <cellStyle name="Normal 3 2 2 7" xfId="607" xr:uid="{00000000-0005-0000-0000-000060020000}"/>
    <cellStyle name="Normal 3 2 2 8" xfId="608" xr:uid="{00000000-0005-0000-0000-000061020000}"/>
    <cellStyle name="Normal 3 2 2 9" xfId="609" xr:uid="{00000000-0005-0000-0000-000062020000}"/>
    <cellStyle name="Normal 3 2 20" xfId="610" xr:uid="{00000000-0005-0000-0000-000063020000}"/>
    <cellStyle name="Normal 3 2 21" xfId="611" xr:uid="{00000000-0005-0000-0000-000064020000}"/>
    <cellStyle name="Normal 3 2 22" xfId="612" xr:uid="{00000000-0005-0000-0000-000065020000}"/>
    <cellStyle name="Normal 3 2 23" xfId="613" xr:uid="{00000000-0005-0000-0000-000066020000}"/>
    <cellStyle name="Normal 3 2 24" xfId="614" xr:uid="{00000000-0005-0000-0000-000067020000}"/>
    <cellStyle name="Normal 3 2 25" xfId="615" xr:uid="{00000000-0005-0000-0000-000068020000}"/>
    <cellStyle name="Normal 3 2 26" xfId="616" xr:uid="{00000000-0005-0000-0000-000069020000}"/>
    <cellStyle name="Normal 3 2 27" xfId="617" xr:uid="{00000000-0005-0000-0000-00006A020000}"/>
    <cellStyle name="Normal 3 2 28" xfId="618" xr:uid="{00000000-0005-0000-0000-00006B020000}"/>
    <cellStyle name="Normal 3 2 29" xfId="619" xr:uid="{00000000-0005-0000-0000-00006C020000}"/>
    <cellStyle name="Normal 3 2 3" xfId="620" xr:uid="{00000000-0005-0000-0000-00006D020000}"/>
    <cellStyle name="Normal 3 2 30" xfId="621" xr:uid="{00000000-0005-0000-0000-00006E020000}"/>
    <cellStyle name="Normal 3 2 31" xfId="622" xr:uid="{00000000-0005-0000-0000-00006F020000}"/>
    <cellStyle name="Normal 3 2 32" xfId="623" xr:uid="{00000000-0005-0000-0000-000070020000}"/>
    <cellStyle name="Normal 3 2 33" xfId="624" xr:uid="{00000000-0005-0000-0000-000071020000}"/>
    <cellStyle name="Normal 3 2 34" xfId="625" xr:uid="{00000000-0005-0000-0000-000072020000}"/>
    <cellStyle name="Normal 3 2 35" xfId="626" xr:uid="{00000000-0005-0000-0000-000073020000}"/>
    <cellStyle name="Normal 3 2 36" xfId="627" xr:uid="{00000000-0005-0000-0000-000074020000}"/>
    <cellStyle name="Normal 3 2 4" xfId="628" xr:uid="{00000000-0005-0000-0000-000075020000}"/>
    <cellStyle name="Normal 3 2 5" xfId="629" xr:uid="{00000000-0005-0000-0000-000076020000}"/>
    <cellStyle name="Normal 3 2 6" xfId="630" xr:uid="{00000000-0005-0000-0000-000077020000}"/>
    <cellStyle name="Normal 3 2 7" xfId="631" xr:uid="{00000000-0005-0000-0000-000078020000}"/>
    <cellStyle name="Normal 3 2 8" xfId="632" xr:uid="{00000000-0005-0000-0000-000079020000}"/>
    <cellStyle name="Normal 3 2 9" xfId="633" xr:uid="{00000000-0005-0000-0000-00007A020000}"/>
    <cellStyle name="Normal 3 3" xfId="634" xr:uid="{00000000-0005-0000-0000-00007B020000}"/>
    <cellStyle name="Normal 3 4" xfId="635" xr:uid="{00000000-0005-0000-0000-00007C020000}"/>
    <cellStyle name="Normal 3 5" xfId="636" xr:uid="{00000000-0005-0000-0000-00007D020000}"/>
    <cellStyle name="Normal 3 6" xfId="637" xr:uid="{00000000-0005-0000-0000-00007E020000}"/>
    <cellStyle name="Normal 3 7" xfId="638" xr:uid="{00000000-0005-0000-0000-00007F020000}"/>
    <cellStyle name="Normal 3 8" xfId="639" xr:uid="{00000000-0005-0000-0000-000080020000}"/>
    <cellStyle name="Normal 3 9" xfId="640" xr:uid="{00000000-0005-0000-0000-000081020000}"/>
    <cellStyle name="Normal 4 10" xfId="641" xr:uid="{00000000-0005-0000-0000-000082020000}"/>
    <cellStyle name="Normal 4 11" xfId="642" xr:uid="{00000000-0005-0000-0000-000083020000}"/>
    <cellStyle name="Normal 4 12" xfId="643" xr:uid="{00000000-0005-0000-0000-000084020000}"/>
    <cellStyle name="Normal 4 13" xfId="644" xr:uid="{00000000-0005-0000-0000-000085020000}"/>
    <cellStyle name="Normal 4 2" xfId="645" xr:uid="{00000000-0005-0000-0000-000086020000}"/>
    <cellStyle name="Normal 4 3" xfId="646" xr:uid="{00000000-0005-0000-0000-000087020000}"/>
    <cellStyle name="Normal 4 4" xfId="647" xr:uid="{00000000-0005-0000-0000-000088020000}"/>
    <cellStyle name="Normal 4 5" xfId="648" xr:uid="{00000000-0005-0000-0000-000089020000}"/>
    <cellStyle name="Normal 4 6" xfId="649" xr:uid="{00000000-0005-0000-0000-00008A020000}"/>
    <cellStyle name="Normal 4 7" xfId="650" xr:uid="{00000000-0005-0000-0000-00008B020000}"/>
    <cellStyle name="Normal 4 8" xfId="651" xr:uid="{00000000-0005-0000-0000-00008C020000}"/>
    <cellStyle name="Normal 4 9" xfId="652" xr:uid="{00000000-0005-0000-0000-00008D020000}"/>
    <cellStyle name="Normal 58 10" xfId="653" xr:uid="{00000000-0005-0000-0000-00008E020000}"/>
    <cellStyle name="Normal 58 11" xfId="654" xr:uid="{00000000-0005-0000-0000-00008F020000}"/>
    <cellStyle name="Normal 58 12" xfId="655" xr:uid="{00000000-0005-0000-0000-000090020000}"/>
    <cellStyle name="Normal 58 13" xfId="656" xr:uid="{00000000-0005-0000-0000-000091020000}"/>
    <cellStyle name="Normal 58 14" xfId="657" xr:uid="{00000000-0005-0000-0000-000092020000}"/>
    <cellStyle name="Normal 58 15" xfId="658" xr:uid="{00000000-0005-0000-0000-000093020000}"/>
    <cellStyle name="Normal 58 16" xfId="659" xr:uid="{00000000-0005-0000-0000-000094020000}"/>
    <cellStyle name="Normal 58 17" xfId="660" xr:uid="{00000000-0005-0000-0000-000095020000}"/>
    <cellStyle name="Normal 58 18" xfId="661" xr:uid="{00000000-0005-0000-0000-000096020000}"/>
    <cellStyle name="Normal 58 19" xfId="662" xr:uid="{00000000-0005-0000-0000-000097020000}"/>
    <cellStyle name="Normal 58 2" xfId="663" xr:uid="{00000000-0005-0000-0000-000098020000}"/>
    <cellStyle name="Normal 58 20" xfId="664" xr:uid="{00000000-0005-0000-0000-000099020000}"/>
    <cellStyle name="Normal 58 21" xfId="665" xr:uid="{00000000-0005-0000-0000-00009A020000}"/>
    <cellStyle name="Normal 58 3" xfId="666" xr:uid="{00000000-0005-0000-0000-00009B020000}"/>
    <cellStyle name="Normal 58 4" xfId="667" xr:uid="{00000000-0005-0000-0000-00009C020000}"/>
    <cellStyle name="Normal 58 5" xfId="668" xr:uid="{00000000-0005-0000-0000-00009D020000}"/>
    <cellStyle name="Normal 58 6" xfId="669" xr:uid="{00000000-0005-0000-0000-00009E020000}"/>
    <cellStyle name="Normal 58 7" xfId="670" xr:uid="{00000000-0005-0000-0000-00009F020000}"/>
    <cellStyle name="Normal 58 8" xfId="671" xr:uid="{00000000-0005-0000-0000-0000A0020000}"/>
    <cellStyle name="Normal 58 9" xfId="672" xr:uid="{00000000-0005-0000-0000-0000A1020000}"/>
    <cellStyle name="Normal 61 10" xfId="673" xr:uid="{00000000-0005-0000-0000-0000A2020000}"/>
    <cellStyle name="Normal 61 11" xfId="674" xr:uid="{00000000-0005-0000-0000-0000A3020000}"/>
    <cellStyle name="Normal 61 12" xfId="675" xr:uid="{00000000-0005-0000-0000-0000A4020000}"/>
    <cellStyle name="Normal 61 13" xfId="676" xr:uid="{00000000-0005-0000-0000-0000A5020000}"/>
    <cellStyle name="Normal 61 14" xfId="677" xr:uid="{00000000-0005-0000-0000-0000A6020000}"/>
    <cellStyle name="Normal 61 15" xfId="678" xr:uid="{00000000-0005-0000-0000-0000A7020000}"/>
    <cellStyle name="Normal 61 16" xfId="679" xr:uid="{00000000-0005-0000-0000-0000A8020000}"/>
    <cellStyle name="Normal 61 17" xfId="680" xr:uid="{00000000-0005-0000-0000-0000A9020000}"/>
    <cellStyle name="Normal 61 18" xfId="681" xr:uid="{00000000-0005-0000-0000-0000AA020000}"/>
    <cellStyle name="Normal 61 19" xfId="682" xr:uid="{00000000-0005-0000-0000-0000AB020000}"/>
    <cellStyle name="Normal 61 2" xfId="683" xr:uid="{00000000-0005-0000-0000-0000AC020000}"/>
    <cellStyle name="Normal 61 3" xfId="684" xr:uid="{00000000-0005-0000-0000-0000AD020000}"/>
    <cellStyle name="Normal 61 4" xfId="685" xr:uid="{00000000-0005-0000-0000-0000AE020000}"/>
    <cellStyle name="Normal 61 5" xfId="686" xr:uid="{00000000-0005-0000-0000-0000AF020000}"/>
    <cellStyle name="Normal 61 6" xfId="687" xr:uid="{00000000-0005-0000-0000-0000B0020000}"/>
    <cellStyle name="Normal 61 7" xfId="688" xr:uid="{00000000-0005-0000-0000-0000B1020000}"/>
    <cellStyle name="Normal 61 8" xfId="689" xr:uid="{00000000-0005-0000-0000-0000B2020000}"/>
    <cellStyle name="Normal 61 9" xfId="690" xr:uid="{00000000-0005-0000-0000-0000B3020000}"/>
    <cellStyle name="Normal 7 10" xfId="691" xr:uid="{00000000-0005-0000-0000-0000B4020000}"/>
    <cellStyle name="Normal 7 11" xfId="692" xr:uid="{00000000-0005-0000-0000-0000B5020000}"/>
    <cellStyle name="Normal 7 12" xfId="693" xr:uid="{00000000-0005-0000-0000-0000B6020000}"/>
    <cellStyle name="Normal 7 13" xfId="694" xr:uid="{00000000-0005-0000-0000-0000B7020000}"/>
    <cellStyle name="Normal 7 14" xfId="695" xr:uid="{00000000-0005-0000-0000-0000B8020000}"/>
    <cellStyle name="Normal 7 14 10" xfId="696" xr:uid="{00000000-0005-0000-0000-0000B9020000}"/>
    <cellStyle name="Normal 7 14 11" xfId="697" xr:uid="{00000000-0005-0000-0000-0000BA020000}"/>
    <cellStyle name="Normal 7 14 12" xfId="698" xr:uid="{00000000-0005-0000-0000-0000BB020000}"/>
    <cellStyle name="Normal 7 14 13" xfId="699" xr:uid="{00000000-0005-0000-0000-0000BC020000}"/>
    <cellStyle name="Normal 7 14 14" xfId="700" xr:uid="{00000000-0005-0000-0000-0000BD020000}"/>
    <cellStyle name="Normal 7 14 15" xfId="701" xr:uid="{00000000-0005-0000-0000-0000BE020000}"/>
    <cellStyle name="Normal 7 14 16" xfId="702" xr:uid="{00000000-0005-0000-0000-0000BF020000}"/>
    <cellStyle name="Normal 7 14 17" xfId="703" xr:uid="{00000000-0005-0000-0000-0000C0020000}"/>
    <cellStyle name="Normal 7 14 18" xfId="704" xr:uid="{00000000-0005-0000-0000-0000C1020000}"/>
    <cellStyle name="Normal 7 14 19" xfId="705" xr:uid="{00000000-0005-0000-0000-0000C2020000}"/>
    <cellStyle name="Normal 7 14 2" xfId="706" xr:uid="{00000000-0005-0000-0000-0000C3020000}"/>
    <cellStyle name="Normal 7 14 20" xfId="707" xr:uid="{00000000-0005-0000-0000-0000C4020000}"/>
    <cellStyle name="Normal 7 14 21" xfId="708" xr:uid="{00000000-0005-0000-0000-0000C5020000}"/>
    <cellStyle name="Normal 7 14 3" xfId="709" xr:uid="{00000000-0005-0000-0000-0000C6020000}"/>
    <cellStyle name="Normal 7 14 4" xfId="710" xr:uid="{00000000-0005-0000-0000-0000C7020000}"/>
    <cellStyle name="Normal 7 14 5" xfId="711" xr:uid="{00000000-0005-0000-0000-0000C8020000}"/>
    <cellStyle name="Normal 7 14 6" xfId="712" xr:uid="{00000000-0005-0000-0000-0000C9020000}"/>
    <cellStyle name="Normal 7 14 7" xfId="713" xr:uid="{00000000-0005-0000-0000-0000CA020000}"/>
    <cellStyle name="Normal 7 14 8" xfId="714" xr:uid="{00000000-0005-0000-0000-0000CB020000}"/>
    <cellStyle name="Normal 7 14 9" xfId="715" xr:uid="{00000000-0005-0000-0000-0000CC020000}"/>
    <cellStyle name="Normal 7 15" xfId="716" xr:uid="{00000000-0005-0000-0000-0000CD020000}"/>
    <cellStyle name="Normal 7 16" xfId="717" xr:uid="{00000000-0005-0000-0000-0000CE020000}"/>
    <cellStyle name="Normal 7 17" xfId="718" xr:uid="{00000000-0005-0000-0000-0000CF020000}"/>
    <cellStyle name="Normal 7 18" xfId="719" xr:uid="{00000000-0005-0000-0000-0000D0020000}"/>
    <cellStyle name="Normal 7 19" xfId="720" xr:uid="{00000000-0005-0000-0000-0000D1020000}"/>
    <cellStyle name="Normal 7 2" xfId="721" xr:uid="{00000000-0005-0000-0000-0000D2020000}"/>
    <cellStyle name="Normal 7 20" xfId="722" xr:uid="{00000000-0005-0000-0000-0000D3020000}"/>
    <cellStyle name="Normal 7 21" xfId="723" xr:uid="{00000000-0005-0000-0000-0000D4020000}"/>
    <cellStyle name="Normal 7 22" xfId="724" xr:uid="{00000000-0005-0000-0000-0000D5020000}"/>
    <cellStyle name="Normal 7 23" xfId="725" xr:uid="{00000000-0005-0000-0000-0000D6020000}"/>
    <cellStyle name="Normal 7 24" xfId="726" xr:uid="{00000000-0005-0000-0000-0000D7020000}"/>
    <cellStyle name="Normal 7 25" xfId="727" xr:uid="{00000000-0005-0000-0000-0000D8020000}"/>
    <cellStyle name="Normal 7 26" xfId="728" xr:uid="{00000000-0005-0000-0000-0000D9020000}"/>
    <cellStyle name="Normal 7 27" xfId="729" xr:uid="{00000000-0005-0000-0000-0000DA020000}"/>
    <cellStyle name="Normal 7 28" xfId="730" xr:uid="{00000000-0005-0000-0000-0000DB020000}"/>
    <cellStyle name="Normal 7 29" xfId="731" xr:uid="{00000000-0005-0000-0000-0000DC020000}"/>
    <cellStyle name="Normal 7 3" xfId="732" xr:uid="{00000000-0005-0000-0000-0000DD020000}"/>
    <cellStyle name="Normal 7 30" xfId="733" xr:uid="{00000000-0005-0000-0000-0000DE020000}"/>
    <cellStyle name="Normal 7 31" xfId="734" xr:uid="{00000000-0005-0000-0000-0000DF020000}"/>
    <cellStyle name="Normal 7 32" xfId="735" xr:uid="{00000000-0005-0000-0000-0000E0020000}"/>
    <cellStyle name="Normal 7 33" xfId="736" xr:uid="{00000000-0005-0000-0000-0000E1020000}"/>
    <cellStyle name="Normal 7 34" xfId="737" xr:uid="{00000000-0005-0000-0000-0000E2020000}"/>
    <cellStyle name="Normal 7 35" xfId="738" xr:uid="{00000000-0005-0000-0000-0000E3020000}"/>
    <cellStyle name="Normal 7 36" xfId="739" xr:uid="{00000000-0005-0000-0000-0000E4020000}"/>
    <cellStyle name="Normal 7 37" xfId="740" xr:uid="{00000000-0005-0000-0000-0000E5020000}"/>
    <cellStyle name="Normal 7 38" xfId="741" xr:uid="{00000000-0005-0000-0000-0000E6020000}"/>
    <cellStyle name="Normal 7 39" xfId="742" xr:uid="{00000000-0005-0000-0000-0000E7020000}"/>
    <cellStyle name="Normal 7 4" xfId="743" xr:uid="{00000000-0005-0000-0000-0000E8020000}"/>
    <cellStyle name="Normal 7 40" xfId="744" xr:uid="{00000000-0005-0000-0000-0000E9020000}"/>
    <cellStyle name="Normal 7 41" xfId="745" xr:uid="{00000000-0005-0000-0000-0000EA020000}"/>
    <cellStyle name="Normal 7 42" xfId="746" xr:uid="{00000000-0005-0000-0000-0000EB020000}"/>
    <cellStyle name="Normal 7 43" xfId="747" xr:uid="{00000000-0005-0000-0000-0000EC020000}"/>
    <cellStyle name="Normal 7 44" xfId="748" xr:uid="{00000000-0005-0000-0000-0000ED020000}"/>
    <cellStyle name="Normal 7 45" xfId="749" xr:uid="{00000000-0005-0000-0000-0000EE020000}"/>
    <cellStyle name="Normal 7 46" xfId="750" xr:uid="{00000000-0005-0000-0000-0000EF020000}"/>
    <cellStyle name="Normal 7 47" xfId="751" xr:uid="{00000000-0005-0000-0000-0000F0020000}"/>
    <cellStyle name="Normal 7 5" xfId="752" xr:uid="{00000000-0005-0000-0000-0000F1020000}"/>
    <cellStyle name="Normal 7 6" xfId="753" xr:uid="{00000000-0005-0000-0000-0000F2020000}"/>
    <cellStyle name="Normal 7 7" xfId="754" xr:uid="{00000000-0005-0000-0000-0000F3020000}"/>
    <cellStyle name="Normal 7 8" xfId="755" xr:uid="{00000000-0005-0000-0000-0000F4020000}"/>
    <cellStyle name="Normal 7 9" xfId="756" xr:uid="{00000000-0005-0000-0000-0000F5020000}"/>
    <cellStyle name="Note" xfId="757" xr:uid="{00000000-0005-0000-0000-0000F6020000}"/>
    <cellStyle name="Output" xfId="758" xr:uid="{00000000-0005-0000-0000-0000F7020000}"/>
    <cellStyle name="Porcentaje" xfId="759" builtinId="5"/>
    <cellStyle name="Porcentual 58" xfId="760" xr:uid="{00000000-0005-0000-0000-0000F9020000}"/>
    <cellStyle name="Porcentual 6" xfId="761" xr:uid="{00000000-0005-0000-0000-0000FA020000}"/>
    <cellStyle name="Porcentual 6 2" xfId="762" xr:uid="{00000000-0005-0000-0000-0000FB020000}"/>
    <cellStyle name="Porcentual 7" xfId="763" xr:uid="{00000000-0005-0000-0000-0000FC020000}"/>
    <cellStyle name="Porcentual 7 2" xfId="764" xr:uid="{00000000-0005-0000-0000-0000FD020000}"/>
    <cellStyle name="TableStyleLight1" xfId="765" xr:uid="{00000000-0005-0000-0000-0000FE020000}"/>
    <cellStyle name="Title" xfId="766" xr:uid="{00000000-0005-0000-0000-0000FF020000}"/>
    <cellStyle name="Warning Text" xfId="767" xr:uid="{00000000-0005-0000-0000-000000030000}"/>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2021'!#REF!</c:f>
            </c:numRef>
          </c:xVal>
          <c:yVal>
            <c:numRef>
              <c:f>'INDICADORES IDEP 2021'!#REF!</c:f>
              <c:numCache>
                <c:formatCode>General</c:formatCode>
                <c:ptCount val="1"/>
                <c:pt idx="0">
                  <c:v>1</c:v>
                </c:pt>
              </c:numCache>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8</xdr:row>
      <xdr:rowOff>0</xdr:rowOff>
    </xdr:from>
    <xdr:to>
      <xdr:col>28</xdr:col>
      <xdr:colOff>0</xdr:colOff>
      <xdr:row>8</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667870</xdr:colOff>
      <xdr:row>0</xdr:row>
      <xdr:rowOff>66675</xdr:rowOff>
    </xdr:from>
    <xdr:to>
      <xdr:col>1</xdr:col>
      <xdr:colOff>1001245</xdr:colOff>
      <xdr:row>0</xdr:row>
      <xdr:rowOff>1076325</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7870" y="66675"/>
          <a:ext cx="143155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201"/>
      <c r="B25" s="201"/>
      <c r="C25" s="201"/>
      <c r="D25" s="201"/>
      <c r="E25" s="201"/>
      <c r="F25" s="201"/>
      <c r="L25" s="4"/>
      <c r="N25" s="4"/>
    </row>
    <row r="26" spans="1:14" s="3" customFormat="1" ht="39" customHeight="1" x14ac:dyDescent="0.3">
      <c r="A26" s="201"/>
      <c r="B26" s="201"/>
      <c r="C26" s="201"/>
      <c r="D26" s="201"/>
      <c r="E26" s="201"/>
      <c r="F26" s="201"/>
      <c r="L26" s="4"/>
      <c r="N26" s="4"/>
    </row>
    <row r="27" spans="1:14" s="3" customFormat="1" ht="39" customHeight="1" x14ac:dyDescent="0.3">
      <c r="A27" s="10"/>
      <c r="B27" s="11"/>
      <c r="C27" s="10"/>
      <c r="D27" s="10"/>
      <c r="E27" s="12"/>
      <c r="F27" s="10"/>
      <c r="L27" s="4"/>
      <c r="N27" s="4"/>
    </row>
    <row r="28" spans="1:14" s="3" customFormat="1" ht="39" customHeight="1" x14ac:dyDescent="0.3">
      <c r="A28" s="202" t="s">
        <v>91</v>
      </c>
      <c r="B28" s="202"/>
      <c r="C28" s="202"/>
      <c r="D28" s="202"/>
      <c r="E28" s="202"/>
      <c r="F28" s="202"/>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203"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04"/>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200"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200"/>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200"/>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200"/>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200"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200"/>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200"/>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200"/>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200"/>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200"/>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200"/>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200"/>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200"/>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200"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200"/>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1">
    <dataValidation type="list" allowBlank="1" showDropDown="1" showInputMessage="1" showErrorMessage="1" sqref="B32:B48" xr:uid="{00000000-0002-0000-0000-000000000000}">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05">
        <f>SUM(B3:B19)</f>
        <v>0.99500000000000044</v>
      </c>
      <c r="B20" s="206"/>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10" t="s">
        <v>98</v>
      </c>
      <c r="C1" s="211"/>
      <c r="D1" s="211"/>
      <c r="E1" s="211"/>
      <c r="F1" s="211"/>
      <c r="G1" s="211"/>
      <c r="H1" s="212"/>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07"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08"/>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08"/>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09"/>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09"/>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09"/>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09"/>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09"/>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09"/>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09"/>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09"/>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09"/>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09"/>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09"/>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09"/>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09"/>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09"/>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xr:uid="{00000000-0002-0000-0200-000000000000}">
      <formula1>$S$2:$S$18</formula1>
    </dataValidation>
  </dataValidations>
  <hyperlinks>
    <hyperlink ref="E3" r:id="rId1" location="'Tablero de indicadores.'!C3" display="../../../../../Documents/SIG/INDICADORES/SISTEMA_INDICADORES_FINAL/SISTEMA INDICADORES IDEP.xls - 'Tablero de indicadores.'!C3" xr:uid="{00000000-0004-0000-0200-000000000000}"/>
    <hyperlink ref="E4:E19" r:id="rId2" location="'Tablero de indicadores.'!C3" display="../../../../../Documents/SIG/INDICADORES/SISTEMA_INDICADORES_FINAL/SISTEMA INDICADORES IDEP.xls - 'Tablero de indicadores.'!C3" xr:uid="{00000000-0004-0000-0200-000001000000}"/>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W117"/>
  <sheetViews>
    <sheetView showGridLines="0" tabSelected="1" zoomScale="85" zoomScaleNormal="85" zoomScaleSheetLayoutView="70" zoomScalePageLayoutView="20" workbookViewId="0">
      <pane ySplit="4" topLeftCell="A5" activePane="bottomLeft" state="frozen"/>
      <selection pane="bottomLeft" activeCell="A5" sqref="A5"/>
    </sheetView>
  </sheetViews>
  <sheetFormatPr baseColWidth="10" defaultColWidth="17.42578125" defaultRowHeight="12.75" zeroHeight="1" x14ac:dyDescent="0.2"/>
  <cols>
    <col min="1" max="1" width="16.42578125" style="72" customWidth="1"/>
    <col min="2" max="2" width="16.42578125" style="177" customWidth="1"/>
    <col min="3" max="3" width="15.85546875" style="65" customWidth="1"/>
    <col min="4" max="4" width="17.28515625" style="65" customWidth="1"/>
    <col min="5" max="5" width="7.85546875" style="69" customWidth="1"/>
    <col min="6" max="6" width="17.5703125" style="65" customWidth="1"/>
    <col min="7" max="7" width="27.42578125" style="65" customWidth="1"/>
    <col min="8" max="8" width="56" style="65" customWidth="1"/>
    <col min="9" max="9" width="16" style="65" customWidth="1"/>
    <col min="10" max="10" width="14.140625" style="65" customWidth="1"/>
    <col min="11" max="11" width="16" style="65" customWidth="1"/>
    <col min="12" max="12" width="16.28515625" style="65" customWidth="1"/>
    <col min="13" max="13" width="15.85546875" style="65" customWidth="1"/>
    <col min="14" max="14" width="16.7109375" style="185" customWidth="1"/>
    <col min="15" max="15" width="13.42578125" style="185" customWidth="1"/>
    <col min="16" max="16" width="13.42578125" style="190" customWidth="1"/>
    <col min="17" max="17" width="13.42578125" style="185" customWidth="1"/>
    <col min="18" max="18" width="11.5703125" style="185" customWidth="1"/>
    <col min="19" max="19" width="16.42578125" style="185" customWidth="1"/>
    <col min="20" max="20" width="16.42578125" style="121" customWidth="1"/>
    <col min="21" max="21" width="25.140625" style="67" customWidth="1"/>
    <col min="22" max="22" width="11.42578125" style="65" hidden="1" customWidth="1"/>
    <col min="23" max="23" width="11.5703125" style="65" hidden="1" customWidth="1"/>
    <col min="24" max="26" width="11.42578125" style="65" hidden="1" customWidth="1"/>
    <col min="27" max="256" width="11.42578125" style="65" customWidth="1"/>
    <col min="257" max="257" width="17.42578125" style="65" customWidth="1"/>
    <col min="258" max="16384" width="17.42578125" style="65"/>
  </cols>
  <sheetData>
    <row r="1" spans="1:257" ht="91.5" customHeight="1" thickBot="1" x14ac:dyDescent="0.25">
      <c r="A1" s="224"/>
      <c r="B1" s="225"/>
      <c r="C1" s="226"/>
      <c r="D1" s="227" t="s">
        <v>380</v>
      </c>
      <c r="E1" s="221"/>
      <c r="F1" s="221"/>
      <c r="G1" s="221"/>
      <c r="H1" s="221"/>
      <c r="I1" s="221"/>
      <c r="J1" s="221"/>
      <c r="K1" s="221"/>
      <c r="L1" s="221"/>
      <c r="M1" s="221"/>
      <c r="N1" s="221"/>
      <c r="O1" s="221"/>
      <c r="P1" s="221"/>
      <c r="Q1" s="221"/>
      <c r="R1" s="221" t="s">
        <v>158</v>
      </c>
      <c r="S1" s="221"/>
      <c r="T1" s="221"/>
      <c r="U1" s="71">
        <f>IFERROR(AVERAGE(U5:U54),AVERAGE(U5:U54))</f>
        <v>1.0058171634513386</v>
      </c>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65"/>
      <c r="CB1" s="165"/>
      <c r="CC1" s="165"/>
      <c r="CD1" s="165"/>
      <c r="CE1" s="165"/>
      <c r="CF1" s="165"/>
      <c r="CG1" s="165"/>
      <c r="CH1" s="165"/>
      <c r="CI1" s="165"/>
      <c r="CJ1" s="165"/>
      <c r="CK1" s="165"/>
      <c r="CL1" s="165"/>
      <c r="CM1" s="165"/>
      <c r="CN1" s="165"/>
      <c r="CO1" s="165"/>
      <c r="CP1" s="165"/>
      <c r="CQ1" s="165"/>
      <c r="CR1" s="165"/>
      <c r="CS1" s="165"/>
      <c r="CT1" s="165"/>
      <c r="CU1" s="165"/>
      <c r="CV1" s="165"/>
      <c r="CW1" s="165"/>
      <c r="CX1" s="165"/>
      <c r="CY1" s="165"/>
      <c r="CZ1" s="165"/>
      <c r="DA1" s="165"/>
      <c r="DB1" s="165"/>
      <c r="DC1" s="165"/>
      <c r="DD1" s="165"/>
      <c r="DE1" s="165"/>
      <c r="DF1" s="165"/>
      <c r="DG1" s="165"/>
    </row>
    <row r="2" spans="1:257" ht="25.5" customHeight="1" x14ac:dyDescent="0.2">
      <c r="C2" s="68"/>
      <c r="O2" s="125" t="s">
        <v>153</v>
      </c>
      <c r="P2" s="222" t="s">
        <v>411</v>
      </c>
      <c r="Q2" s="222"/>
      <c r="R2" s="222"/>
      <c r="S2" s="222"/>
      <c r="T2" s="222"/>
      <c r="U2" s="222"/>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row>
    <row r="3" spans="1:257" ht="25.5" customHeight="1" x14ac:dyDescent="0.2">
      <c r="A3" s="220" t="s">
        <v>68</v>
      </c>
      <c r="B3" s="220" t="s">
        <v>377</v>
      </c>
      <c r="C3" s="220" t="s">
        <v>378</v>
      </c>
      <c r="D3" s="220" t="s">
        <v>100</v>
      </c>
      <c r="E3" s="228" t="s">
        <v>148</v>
      </c>
      <c r="F3" s="220" t="s">
        <v>48</v>
      </c>
      <c r="G3" s="220"/>
      <c r="H3" s="220" t="s">
        <v>96</v>
      </c>
      <c r="I3" s="220" t="s">
        <v>141</v>
      </c>
      <c r="J3" s="220" t="s">
        <v>106</v>
      </c>
      <c r="K3" s="220" t="s">
        <v>107</v>
      </c>
      <c r="L3" s="220"/>
      <c r="M3" s="220"/>
      <c r="N3" s="220" t="s">
        <v>146</v>
      </c>
      <c r="O3" s="220" t="s">
        <v>105</v>
      </c>
      <c r="P3" s="220"/>
      <c r="Q3" s="220"/>
      <c r="R3" s="220"/>
      <c r="S3" s="220" t="s">
        <v>151</v>
      </c>
      <c r="T3" s="220" t="s">
        <v>147</v>
      </c>
      <c r="U3" s="223" t="s">
        <v>152</v>
      </c>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row>
    <row r="4" spans="1:257" ht="28.5" customHeight="1" x14ac:dyDescent="0.2">
      <c r="A4" s="220"/>
      <c r="B4" s="220"/>
      <c r="C4" s="220"/>
      <c r="D4" s="220"/>
      <c r="E4" s="228"/>
      <c r="F4" s="220"/>
      <c r="G4" s="220"/>
      <c r="H4" s="220"/>
      <c r="I4" s="220"/>
      <c r="J4" s="220"/>
      <c r="K4" s="110" t="s">
        <v>192</v>
      </c>
      <c r="L4" s="111" t="s">
        <v>190</v>
      </c>
      <c r="M4" s="112" t="s">
        <v>191</v>
      </c>
      <c r="N4" s="220"/>
      <c r="O4" s="113" t="s">
        <v>139</v>
      </c>
      <c r="P4" s="113" t="s">
        <v>140</v>
      </c>
      <c r="Q4" s="113" t="s">
        <v>144</v>
      </c>
      <c r="R4" s="113" t="s">
        <v>145</v>
      </c>
      <c r="S4" s="220"/>
      <c r="T4" s="220"/>
      <c r="U4" s="223"/>
      <c r="V4" s="65" t="s">
        <v>125</v>
      </c>
      <c r="W4" s="65" t="s">
        <v>126</v>
      </c>
      <c r="X4" s="65" t="s">
        <v>127</v>
      </c>
      <c r="Y4" s="65" t="s">
        <v>128</v>
      </c>
      <c r="Z4" s="65" t="s">
        <v>124</v>
      </c>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row>
    <row r="5" spans="1:257" s="74" customFormat="1" ht="51" customHeight="1" x14ac:dyDescent="0.2">
      <c r="A5" s="102" t="s">
        <v>108</v>
      </c>
      <c r="B5" s="73" t="s">
        <v>103</v>
      </c>
      <c r="C5" s="175" t="s">
        <v>382</v>
      </c>
      <c r="D5" s="73" t="s">
        <v>109</v>
      </c>
      <c r="E5" s="75" t="s">
        <v>385</v>
      </c>
      <c r="F5" s="215" t="s">
        <v>404</v>
      </c>
      <c r="G5" s="216"/>
      <c r="H5" s="101" t="s">
        <v>409</v>
      </c>
      <c r="I5" s="101" t="s">
        <v>143</v>
      </c>
      <c r="J5" s="101" t="s">
        <v>104</v>
      </c>
      <c r="K5" s="77" t="s">
        <v>386</v>
      </c>
      <c r="L5" s="103" t="s">
        <v>387</v>
      </c>
      <c r="M5" s="78" t="s">
        <v>388</v>
      </c>
      <c r="N5" s="115">
        <v>0.1</v>
      </c>
      <c r="O5" s="94">
        <v>4.1700000000000001E-2</v>
      </c>
      <c r="P5" s="127">
        <v>2.1600000000000001E-2</v>
      </c>
      <c r="Q5" s="127">
        <v>4.6100000000000002E-2</v>
      </c>
      <c r="R5" s="127">
        <v>2.1899999999999999E-2</v>
      </c>
      <c r="S5" s="192">
        <v>0.02</v>
      </c>
      <c r="T5" s="179">
        <f>SUM(O5:R5)</f>
        <v>0.1313</v>
      </c>
      <c r="U5" s="114">
        <f>+R5/S5</f>
        <v>1.095</v>
      </c>
      <c r="Z5" s="76"/>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row>
    <row r="6" spans="1:257" s="79" customFormat="1" ht="50.1" customHeight="1" x14ac:dyDescent="0.2">
      <c r="A6" s="102" t="s">
        <v>108</v>
      </c>
      <c r="B6" s="73" t="s">
        <v>103</v>
      </c>
      <c r="C6" s="175" t="s">
        <v>382</v>
      </c>
      <c r="D6" s="73" t="s">
        <v>109</v>
      </c>
      <c r="E6" s="75" t="s">
        <v>403</v>
      </c>
      <c r="F6" s="215" t="s">
        <v>389</v>
      </c>
      <c r="G6" s="216"/>
      <c r="H6" s="101" t="s">
        <v>390</v>
      </c>
      <c r="I6" s="101" t="s">
        <v>143</v>
      </c>
      <c r="J6" s="101" t="s">
        <v>104</v>
      </c>
      <c r="K6" s="77" t="s">
        <v>391</v>
      </c>
      <c r="L6" s="103" t="s">
        <v>392</v>
      </c>
      <c r="M6" s="78" t="s">
        <v>393</v>
      </c>
      <c r="N6" s="116">
        <v>40</v>
      </c>
      <c r="O6" s="187">
        <v>12</v>
      </c>
      <c r="P6" s="181">
        <v>10</v>
      </c>
      <c r="Q6" s="181">
        <v>12</v>
      </c>
      <c r="R6" s="181">
        <v>6</v>
      </c>
      <c r="S6" s="95">
        <v>6</v>
      </c>
      <c r="T6" s="126">
        <f t="shared" ref="T6:T54" si="0">SUM(O6:R6)</f>
        <v>40</v>
      </c>
      <c r="U6" s="114">
        <f>+R6/S6</f>
        <v>1</v>
      </c>
      <c r="V6" s="79">
        <v>0</v>
      </c>
      <c r="W6" s="79">
        <f>-COS((Q6/Z6)*PI())</f>
        <v>-1</v>
      </c>
      <c r="X6" s="79">
        <v>0</v>
      </c>
      <c r="Y6" s="79">
        <f>SIN((Q6/Z6)*PI())</f>
        <v>-1.470178145890344E-15</v>
      </c>
      <c r="Z6" s="80">
        <v>1</v>
      </c>
      <c r="IW6" s="81">
        <f>AVERAGE(U5:U6)</f>
        <v>1.0474999999999999</v>
      </c>
    </row>
    <row r="7" spans="1:257" s="79" customFormat="1" ht="50.1" customHeight="1" x14ac:dyDescent="0.2">
      <c r="A7" s="169" t="s">
        <v>108</v>
      </c>
      <c r="B7" s="170" t="s">
        <v>103</v>
      </c>
      <c r="C7" s="178" t="s">
        <v>381</v>
      </c>
      <c r="D7" s="170" t="s">
        <v>109</v>
      </c>
      <c r="E7" s="75" t="s">
        <v>243</v>
      </c>
      <c r="F7" s="218" t="s">
        <v>346</v>
      </c>
      <c r="G7" s="219"/>
      <c r="H7" s="168" t="s">
        <v>348</v>
      </c>
      <c r="I7" s="168" t="s">
        <v>143</v>
      </c>
      <c r="J7" s="168" t="s">
        <v>104</v>
      </c>
      <c r="K7" s="77" t="s">
        <v>394</v>
      </c>
      <c r="L7" s="154" t="s">
        <v>395</v>
      </c>
      <c r="M7" s="78" t="s">
        <v>396</v>
      </c>
      <c r="N7" s="165">
        <v>1</v>
      </c>
      <c r="O7" s="180">
        <v>0.15</v>
      </c>
      <c r="P7" s="180">
        <v>0.3</v>
      </c>
      <c r="Q7" s="198">
        <v>0.3</v>
      </c>
      <c r="R7" s="198">
        <v>0.25</v>
      </c>
      <c r="S7" s="183">
        <v>0.25</v>
      </c>
      <c r="T7" s="126">
        <f t="shared" si="0"/>
        <v>1</v>
      </c>
      <c r="U7" s="114">
        <f>+R7/S7</f>
        <v>1</v>
      </c>
      <c r="Z7" s="80"/>
      <c r="IW7" s="81"/>
    </row>
    <row r="8" spans="1:257" s="79" customFormat="1" ht="50.1" customHeight="1" x14ac:dyDescent="0.2">
      <c r="A8" s="169" t="s">
        <v>108</v>
      </c>
      <c r="B8" s="170" t="s">
        <v>103</v>
      </c>
      <c r="C8" s="178" t="s">
        <v>381</v>
      </c>
      <c r="D8" s="170" t="s">
        <v>109</v>
      </c>
      <c r="E8" s="75" t="s">
        <v>244</v>
      </c>
      <c r="F8" s="218" t="s">
        <v>347</v>
      </c>
      <c r="G8" s="219"/>
      <c r="H8" s="168" t="s">
        <v>349</v>
      </c>
      <c r="I8" s="168" t="s">
        <v>143</v>
      </c>
      <c r="J8" s="168" t="s">
        <v>104</v>
      </c>
      <c r="K8" s="77" t="s">
        <v>376</v>
      </c>
      <c r="L8" s="154" t="s">
        <v>397</v>
      </c>
      <c r="M8" s="78" t="s">
        <v>398</v>
      </c>
      <c r="N8" s="171">
        <v>19</v>
      </c>
      <c r="O8" s="128">
        <v>0</v>
      </c>
      <c r="P8" s="128">
        <v>3</v>
      </c>
      <c r="Q8" s="128">
        <v>5</v>
      </c>
      <c r="R8" s="128">
        <v>11</v>
      </c>
      <c r="S8" s="95">
        <v>11</v>
      </c>
      <c r="T8" s="126">
        <f t="shared" si="0"/>
        <v>19</v>
      </c>
      <c r="U8" s="114">
        <f>+R8/S8</f>
        <v>1</v>
      </c>
      <c r="Z8" s="80"/>
      <c r="IW8" s="81"/>
    </row>
    <row r="9" spans="1:257" s="84" customFormat="1" ht="50.1" customHeight="1" x14ac:dyDescent="0.2">
      <c r="A9" s="107" t="s">
        <v>101</v>
      </c>
      <c r="B9" s="108" t="s">
        <v>103</v>
      </c>
      <c r="C9" s="175" t="s">
        <v>379</v>
      </c>
      <c r="D9" s="107" t="s">
        <v>102</v>
      </c>
      <c r="E9" s="83" t="s">
        <v>149</v>
      </c>
      <c r="F9" s="213" t="s">
        <v>333</v>
      </c>
      <c r="G9" s="213"/>
      <c r="H9" s="107" t="s">
        <v>334</v>
      </c>
      <c r="I9" s="107" t="s">
        <v>143</v>
      </c>
      <c r="J9" s="107" t="s">
        <v>104</v>
      </c>
      <c r="K9" s="77" t="s">
        <v>196</v>
      </c>
      <c r="L9" s="109" t="s">
        <v>197</v>
      </c>
      <c r="M9" s="78" t="s">
        <v>198</v>
      </c>
      <c r="N9" s="70">
        <v>1</v>
      </c>
      <c r="O9" s="70">
        <v>1</v>
      </c>
      <c r="P9" s="97">
        <v>1</v>
      </c>
      <c r="Q9" s="97">
        <v>1</v>
      </c>
      <c r="R9" s="90">
        <v>0.86</v>
      </c>
      <c r="S9" s="70">
        <v>1</v>
      </c>
      <c r="T9" s="199">
        <f>+AVERAGE(O9:R9)</f>
        <v>0.96499999999999997</v>
      </c>
      <c r="U9" s="114">
        <f>+R9/S9</f>
        <v>0.86</v>
      </c>
      <c r="Z9" s="85"/>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IW9" s="85">
        <f>AVERAGE(U9)</f>
        <v>0.86</v>
      </c>
    </row>
    <row r="10" spans="1:257" s="74" customFormat="1" ht="56.25" customHeight="1" x14ac:dyDescent="0.2">
      <c r="A10" s="102" t="s">
        <v>150</v>
      </c>
      <c r="B10" s="101" t="s">
        <v>163</v>
      </c>
      <c r="C10" s="178" t="s">
        <v>379</v>
      </c>
      <c r="D10" s="102" t="s">
        <v>102</v>
      </c>
      <c r="E10" s="83" t="s">
        <v>184</v>
      </c>
      <c r="F10" s="213" t="s">
        <v>238</v>
      </c>
      <c r="G10" s="213"/>
      <c r="H10" s="101" t="s">
        <v>332</v>
      </c>
      <c r="I10" s="101" t="s">
        <v>143</v>
      </c>
      <c r="J10" s="101" t="s">
        <v>104</v>
      </c>
      <c r="K10" s="77" t="s">
        <v>193</v>
      </c>
      <c r="L10" s="104" t="s">
        <v>194</v>
      </c>
      <c r="M10" s="78" t="s">
        <v>239</v>
      </c>
      <c r="N10" s="66">
        <v>1</v>
      </c>
      <c r="O10" s="96">
        <v>1</v>
      </c>
      <c r="P10" s="96">
        <v>1</v>
      </c>
      <c r="Q10" s="96">
        <v>1</v>
      </c>
      <c r="R10" s="96">
        <v>1</v>
      </c>
      <c r="S10" s="96">
        <v>1</v>
      </c>
      <c r="T10" s="179">
        <f>+AVERAGE(O10:R10)</f>
        <v>1</v>
      </c>
      <c r="U10" s="114">
        <f>+R10/S10</f>
        <v>1</v>
      </c>
      <c r="Z10" s="82"/>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row>
    <row r="11" spans="1:257" s="74" customFormat="1" ht="50.1" customHeight="1" x14ac:dyDescent="0.2">
      <c r="A11" s="102" t="s">
        <v>150</v>
      </c>
      <c r="B11" s="101" t="s">
        <v>163</v>
      </c>
      <c r="C11" s="178" t="s">
        <v>379</v>
      </c>
      <c r="D11" s="102" t="s">
        <v>102</v>
      </c>
      <c r="E11" s="83" t="s">
        <v>185</v>
      </c>
      <c r="F11" s="213" t="s">
        <v>240</v>
      </c>
      <c r="G11" s="214"/>
      <c r="H11" s="101" t="s">
        <v>187</v>
      </c>
      <c r="I11" s="101" t="s">
        <v>142</v>
      </c>
      <c r="J11" s="101" t="s">
        <v>104</v>
      </c>
      <c r="K11" s="77" t="s">
        <v>138</v>
      </c>
      <c r="L11" s="104" t="s">
        <v>241</v>
      </c>
      <c r="M11" s="78" t="s">
        <v>195</v>
      </c>
      <c r="N11" s="66">
        <v>1</v>
      </c>
      <c r="O11" s="96">
        <v>1</v>
      </c>
      <c r="P11" s="96">
        <v>1</v>
      </c>
      <c r="Q11" s="96">
        <v>1</v>
      </c>
      <c r="R11" s="96">
        <v>1</v>
      </c>
      <c r="S11" s="96">
        <v>1</v>
      </c>
      <c r="T11" s="179">
        <f>+AVERAGE(O11:R11)</f>
        <v>1</v>
      </c>
      <c r="U11" s="114">
        <f>+R11/S11</f>
        <v>1</v>
      </c>
      <c r="W11" s="74">
        <f t="shared" ref="W11:W12" si="1">-COS((Q11/Z11)*PI())</f>
        <v>1</v>
      </c>
      <c r="X11" s="74">
        <v>0</v>
      </c>
      <c r="Y11" s="74">
        <f t="shared" ref="Y11:Y12" si="2">SIN((Q11/Z11)*PI())</f>
        <v>1.22514845490862E-16</v>
      </c>
      <c r="Z11" s="82">
        <v>1</v>
      </c>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row>
    <row r="12" spans="1:257" s="84" customFormat="1" ht="50.1" customHeight="1" x14ac:dyDescent="0.2">
      <c r="A12" s="102" t="s">
        <v>150</v>
      </c>
      <c r="B12" s="101" t="s">
        <v>163</v>
      </c>
      <c r="C12" s="175" t="s">
        <v>379</v>
      </c>
      <c r="D12" s="102" t="s">
        <v>102</v>
      </c>
      <c r="E12" s="83" t="s">
        <v>186</v>
      </c>
      <c r="F12" s="213" t="s">
        <v>408</v>
      </c>
      <c r="G12" s="214"/>
      <c r="H12" s="101" t="s">
        <v>335</v>
      </c>
      <c r="I12" s="101" t="s">
        <v>143</v>
      </c>
      <c r="J12" s="101" t="s">
        <v>104</v>
      </c>
      <c r="K12" s="77" t="s">
        <v>138</v>
      </c>
      <c r="L12" s="104" t="s">
        <v>365</v>
      </c>
      <c r="M12" s="78" t="s">
        <v>220</v>
      </c>
      <c r="N12" s="70">
        <v>1</v>
      </c>
      <c r="O12" s="193">
        <v>0.18</v>
      </c>
      <c r="P12" s="167">
        <v>0.31</v>
      </c>
      <c r="Q12" s="193">
        <v>0.28000000000000003</v>
      </c>
      <c r="R12" s="166">
        <v>0.23</v>
      </c>
      <c r="S12" s="167">
        <v>0.27</v>
      </c>
      <c r="T12" s="179">
        <f t="shared" si="0"/>
        <v>1</v>
      </c>
      <c r="U12" s="246">
        <f>+R12/S12</f>
        <v>0.85185185185185186</v>
      </c>
      <c r="V12" s="84">
        <v>0</v>
      </c>
      <c r="W12" s="84">
        <f t="shared" si="1"/>
        <v>-0.55919290347074679</v>
      </c>
      <c r="X12" s="84">
        <v>0</v>
      </c>
      <c r="Y12" s="84">
        <f t="shared" si="2"/>
        <v>0.82903757255504174</v>
      </c>
      <c r="Z12" s="85">
        <v>0.9</v>
      </c>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IW12" s="85">
        <f>AVERAGE(U6:U12)</f>
        <v>0.95883597883597882</v>
      </c>
    </row>
    <row r="13" spans="1:257" s="74" customFormat="1" ht="50.1" customHeight="1" x14ac:dyDescent="0.2">
      <c r="A13" s="168" t="s">
        <v>161</v>
      </c>
      <c r="B13" s="169" t="s">
        <v>117</v>
      </c>
      <c r="C13" s="178" t="s">
        <v>379</v>
      </c>
      <c r="D13" s="169" t="s">
        <v>109</v>
      </c>
      <c r="E13" s="83" t="s">
        <v>399</v>
      </c>
      <c r="F13" s="215" t="s">
        <v>340</v>
      </c>
      <c r="G13" s="216"/>
      <c r="H13" s="168" t="s">
        <v>354</v>
      </c>
      <c r="I13" s="168" t="s">
        <v>143</v>
      </c>
      <c r="J13" s="168" t="s">
        <v>104</v>
      </c>
      <c r="K13" s="77" t="s">
        <v>368</v>
      </c>
      <c r="L13" s="154" t="s">
        <v>366</v>
      </c>
      <c r="M13" s="78" t="s">
        <v>367</v>
      </c>
      <c r="N13" s="160">
        <v>5</v>
      </c>
      <c r="O13" s="172">
        <v>1</v>
      </c>
      <c r="P13" s="194">
        <v>1.8</v>
      </c>
      <c r="Q13" s="130">
        <v>1.2</v>
      </c>
      <c r="R13" s="129">
        <v>1</v>
      </c>
      <c r="S13" s="194">
        <v>1</v>
      </c>
      <c r="T13" s="126">
        <f t="shared" si="0"/>
        <v>5</v>
      </c>
      <c r="U13" s="114">
        <f>+R13/S13</f>
        <v>1</v>
      </c>
      <c r="Z13" s="82"/>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row>
    <row r="14" spans="1:257" s="74" customFormat="1" ht="50.1" customHeight="1" x14ac:dyDescent="0.2">
      <c r="A14" s="168" t="s">
        <v>161</v>
      </c>
      <c r="B14" s="169" t="s">
        <v>117</v>
      </c>
      <c r="C14" s="178" t="s">
        <v>379</v>
      </c>
      <c r="D14" s="169" t="s">
        <v>109</v>
      </c>
      <c r="E14" s="83" t="s">
        <v>400</v>
      </c>
      <c r="F14" s="215" t="s">
        <v>341</v>
      </c>
      <c r="G14" s="216"/>
      <c r="H14" s="168" t="s">
        <v>355</v>
      </c>
      <c r="I14" s="168" t="s">
        <v>143</v>
      </c>
      <c r="J14" s="168" t="s">
        <v>104</v>
      </c>
      <c r="K14" s="77" t="s">
        <v>242</v>
      </c>
      <c r="L14" s="154" t="s">
        <v>361</v>
      </c>
      <c r="M14" s="78" t="s">
        <v>360</v>
      </c>
      <c r="N14" s="160">
        <v>2</v>
      </c>
      <c r="O14" s="194">
        <v>0.3</v>
      </c>
      <c r="P14" s="194">
        <v>0.6</v>
      </c>
      <c r="Q14" s="129">
        <v>0.6</v>
      </c>
      <c r="R14" s="129">
        <v>1.5</v>
      </c>
      <c r="S14" s="194">
        <v>1.5</v>
      </c>
      <c r="T14" s="126">
        <f t="shared" si="0"/>
        <v>3</v>
      </c>
      <c r="U14" s="114">
        <f>+R14/S14</f>
        <v>1</v>
      </c>
      <c r="Z14" s="82"/>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row>
    <row r="15" spans="1:257" s="74" customFormat="1" ht="50.1" customHeight="1" x14ac:dyDescent="0.2">
      <c r="A15" s="168" t="s">
        <v>161</v>
      </c>
      <c r="B15" s="169" t="s">
        <v>117</v>
      </c>
      <c r="C15" s="178" t="s">
        <v>381</v>
      </c>
      <c r="D15" s="169" t="s">
        <v>109</v>
      </c>
      <c r="E15" s="83" t="s">
        <v>401</v>
      </c>
      <c r="F15" s="215" t="s">
        <v>342</v>
      </c>
      <c r="G15" s="216"/>
      <c r="H15" s="168" t="s">
        <v>356</v>
      </c>
      <c r="I15" s="168" t="s">
        <v>143</v>
      </c>
      <c r="J15" s="168" t="s">
        <v>104</v>
      </c>
      <c r="K15" s="77" t="s">
        <v>369</v>
      </c>
      <c r="L15" s="154" t="s">
        <v>370</v>
      </c>
      <c r="M15" s="78" t="s">
        <v>360</v>
      </c>
      <c r="N15" s="160">
        <v>1</v>
      </c>
      <c r="O15" s="129">
        <v>0.15</v>
      </c>
      <c r="P15" s="194">
        <v>0.3</v>
      </c>
      <c r="Q15" s="129">
        <v>0.3</v>
      </c>
      <c r="R15" s="129">
        <v>0.25</v>
      </c>
      <c r="S15" s="173">
        <v>0.25</v>
      </c>
      <c r="T15" s="126">
        <f t="shared" si="0"/>
        <v>1</v>
      </c>
      <c r="U15" s="114">
        <f>+R15/S15</f>
        <v>1</v>
      </c>
      <c r="Z15" s="82"/>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row>
    <row r="16" spans="1:257" s="74" customFormat="1" ht="50.1" customHeight="1" x14ac:dyDescent="0.2">
      <c r="A16" s="168" t="s">
        <v>161</v>
      </c>
      <c r="B16" s="169" t="s">
        <v>117</v>
      </c>
      <c r="C16" s="178" t="s">
        <v>381</v>
      </c>
      <c r="D16" s="169" t="s">
        <v>109</v>
      </c>
      <c r="E16" s="83" t="s">
        <v>402</v>
      </c>
      <c r="F16" s="215" t="s">
        <v>343</v>
      </c>
      <c r="G16" s="216"/>
      <c r="H16" s="168" t="s">
        <v>357</v>
      </c>
      <c r="I16" s="168" t="s">
        <v>143</v>
      </c>
      <c r="J16" s="168" t="s">
        <v>104</v>
      </c>
      <c r="K16" s="77" t="s">
        <v>362</v>
      </c>
      <c r="L16" s="154" t="s">
        <v>351</v>
      </c>
      <c r="M16" s="78" t="s">
        <v>350</v>
      </c>
      <c r="N16" s="160">
        <v>1</v>
      </c>
      <c r="O16" s="129">
        <v>0.15</v>
      </c>
      <c r="P16" s="129">
        <v>0.3</v>
      </c>
      <c r="Q16" s="129">
        <v>0.3</v>
      </c>
      <c r="R16" s="129">
        <v>0.24</v>
      </c>
      <c r="S16" s="129">
        <v>0.25</v>
      </c>
      <c r="T16" s="126">
        <f t="shared" si="0"/>
        <v>0.99</v>
      </c>
      <c r="U16" s="114">
        <f>+R16/S16</f>
        <v>0.96</v>
      </c>
      <c r="Z16" s="82"/>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row>
    <row r="17" spans="1:257" s="74" customFormat="1" ht="50.1" customHeight="1" x14ac:dyDescent="0.2">
      <c r="A17" s="168" t="s">
        <v>161</v>
      </c>
      <c r="B17" s="169" t="s">
        <v>117</v>
      </c>
      <c r="C17" s="178" t="s">
        <v>381</v>
      </c>
      <c r="D17" s="169" t="s">
        <v>109</v>
      </c>
      <c r="E17" s="83" t="s">
        <v>352</v>
      </c>
      <c r="F17" s="215" t="s">
        <v>344</v>
      </c>
      <c r="G17" s="216"/>
      <c r="H17" s="168" t="s">
        <v>358</v>
      </c>
      <c r="I17" s="168" t="s">
        <v>143</v>
      </c>
      <c r="J17" s="168" t="s">
        <v>104</v>
      </c>
      <c r="K17" s="77" t="s">
        <v>372</v>
      </c>
      <c r="L17" s="154" t="s">
        <v>371</v>
      </c>
      <c r="M17" s="78" t="s">
        <v>336</v>
      </c>
      <c r="N17" s="160">
        <v>1</v>
      </c>
      <c r="O17" s="129">
        <v>0.15</v>
      </c>
      <c r="P17" s="129">
        <v>0.3</v>
      </c>
      <c r="Q17" s="129">
        <v>0.3</v>
      </c>
      <c r="R17" s="129">
        <v>0.25</v>
      </c>
      <c r="S17" s="129">
        <v>0.25</v>
      </c>
      <c r="T17" s="126">
        <f t="shared" si="0"/>
        <v>1</v>
      </c>
      <c r="U17" s="114">
        <f>+R17/S17</f>
        <v>1</v>
      </c>
      <c r="Z17" s="82"/>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row>
    <row r="18" spans="1:257" s="74" customFormat="1" ht="84.75" customHeight="1" x14ac:dyDescent="0.2">
      <c r="A18" s="168" t="s">
        <v>161</v>
      </c>
      <c r="B18" s="169" t="s">
        <v>117</v>
      </c>
      <c r="C18" s="178" t="s">
        <v>381</v>
      </c>
      <c r="D18" s="169" t="s">
        <v>109</v>
      </c>
      <c r="E18" s="83" t="s">
        <v>353</v>
      </c>
      <c r="F18" s="215" t="s">
        <v>345</v>
      </c>
      <c r="G18" s="216"/>
      <c r="H18" s="168" t="s">
        <v>359</v>
      </c>
      <c r="I18" s="168" t="s">
        <v>143</v>
      </c>
      <c r="J18" s="168" t="s">
        <v>104</v>
      </c>
      <c r="K18" s="77" t="s">
        <v>375</v>
      </c>
      <c r="L18" s="154" t="s">
        <v>374</v>
      </c>
      <c r="M18" s="78" t="s">
        <v>373</v>
      </c>
      <c r="N18" s="160">
        <v>1999</v>
      </c>
      <c r="O18" s="129">
        <v>0</v>
      </c>
      <c r="P18" s="129">
        <v>288</v>
      </c>
      <c r="Q18" s="172">
        <v>846</v>
      </c>
      <c r="R18" s="172">
        <v>1069</v>
      </c>
      <c r="S18" s="172">
        <v>865</v>
      </c>
      <c r="T18" s="162">
        <f t="shared" si="0"/>
        <v>2203</v>
      </c>
      <c r="U18" s="114">
        <f>+R18/S18</f>
        <v>1.2358381502890174</v>
      </c>
      <c r="Z18" s="82"/>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row>
    <row r="19" spans="1:257" s="74" customFormat="1" ht="50.1" customHeight="1" x14ac:dyDescent="0.2">
      <c r="A19" s="102" t="s">
        <v>110</v>
      </c>
      <c r="B19" s="102" t="s">
        <v>118</v>
      </c>
      <c r="C19" s="178" t="s">
        <v>379</v>
      </c>
      <c r="D19" s="102" t="s">
        <v>120</v>
      </c>
      <c r="E19" s="83" t="s">
        <v>166</v>
      </c>
      <c r="F19" s="215" t="s">
        <v>384</v>
      </c>
      <c r="G19" s="216"/>
      <c r="H19" s="101" t="s">
        <v>410</v>
      </c>
      <c r="I19" s="101" t="s">
        <v>143</v>
      </c>
      <c r="J19" s="101" t="s">
        <v>104</v>
      </c>
      <c r="K19" s="77" t="s">
        <v>364</v>
      </c>
      <c r="L19" s="154" t="s">
        <v>363</v>
      </c>
      <c r="M19" s="78" t="s">
        <v>337</v>
      </c>
      <c r="N19" s="70">
        <v>1</v>
      </c>
      <c r="O19" s="191">
        <v>7.6999999999999999E-2</v>
      </c>
      <c r="P19" s="86">
        <v>0.27379999999999999</v>
      </c>
      <c r="Q19" s="86">
        <v>0.33</v>
      </c>
      <c r="R19" s="86">
        <v>0.32</v>
      </c>
      <c r="S19" s="86">
        <v>0.32</v>
      </c>
      <c r="T19" s="179">
        <f t="shared" si="0"/>
        <v>1.0008000000000001</v>
      </c>
      <c r="U19" s="114">
        <f>+R19/S19</f>
        <v>1</v>
      </c>
      <c r="V19" s="74">
        <v>0</v>
      </c>
      <c r="W19" s="74">
        <f t="shared" ref="W19:W36" si="3">-COS((Q19/Z19)*PI())</f>
        <v>-0.50904141575037121</v>
      </c>
      <c r="X19" s="74">
        <v>0</v>
      </c>
      <c r="Y19" s="74">
        <f t="shared" ref="Y19:Y36" si="4">SIN((Q19/Z19)*PI())</f>
        <v>0.86074202700394364</v>
      </c>
      <c r="Z19" s="82">
        <v>1</v>
      </c>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row>
    <row r="20" spans="1:257" s="74" customFormat="1" ht="96.75" customHeight="1" x14ac:dyDescent="0.2">
      <c r="A20" s="102" t="s">
        <v>110</v>
      </c>
      <c r="B20" s="102" t="s">
        <v>118</v>
      </c>
      <c r="C20" s="175" t="s">
        <v>382</v>
      </c>
      <c r="D20" s="102" t="s">
        <v>120</v>
      </c>
      <c r="E20" s="83" t="s">
        <v>228</v>
      </c>
      <c r="F20" s="215" t="s">
        <v>229</v>
      </c>
      <c r="G20" s="216"/>
      <c r="H20" s="101" t="s">
        <v>253</v>
      </c>
      <c r="I20" s="161" t="s">
        <v>142</v>
      </c>
      <c r="J20" s="101" t="s">
        <v>104</v>
      </c>
      <c r="K20" s="77" t="s">
        <v>254</v>
      </c>
      <c r="L20" s="104" t="s">
        <v>255</v>
      </c>
      <c r="M20" s="78" t="s">
        <v>256</v>
      </c>
      <c r="N20" s="70">
        <v>0.2</v>
      </c>
      <c r="O20" s="86">
        <v>0</v>
      </c>
      <c r="P20" s="86">
        <v>0.13</v>
      </c>
      <c r="Q20" s="86">
        <v>0.04</v>
      </c>
      <c r="R20" s="149">
        <v>0</v>
      </c>
      <c r="S20" s="86">
        <v>0.2</v>
      </c>
      <c r="T20" s="179">
        <f t="shared" si="0"/>
        <v>0.17</v>
      </c>
      <c r="U20" s="114">
        <v>1</v>
      </c>
      <c r="Z20" s="82"/>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row>
    <row r="21" spans="1:257" s="84" customFormat="1" ht="50.1" customHeight="1" x14ac:dyDescent="0.2">
      <c r="A21" s="102" t="s">
        <v>110</v>
      </c>
      <c r="B21" s="102" t="s">
        <v>118</v>
      </c>
      <c r="C21" s="178" t="s">
        <v>381</v>
      </c>
      <c r="D21" s="102" t="s">
        <v>120</v>
      </c>
      <c r="E21" s="83" t="s">
        <v>383</v>
      </c>
      <c r="F21" s="215" t="s">
        <v>257</v>
      </c>
      <c r="G21" s="216"/>
      <c r="H21" s="101" t="s">
        <v>258</v>
      </c>
      <c r="I21" s="101" t="s">
        <v>142</v>
      </c>
      <c r="J21" s="101" t="s">
        <v>104</v>
      </c>
      <c r="K21" s="77" t="s">
        <v>319</v>
      </c>
      <c r="L21" s="104" t="s">
        <v>331</v>
      </c>
      <c r="M21" s="78" t="s">
        <v>330</v>
      </c>
      <c r="N21" s="70">
        <v>1</v>
      </c>
      <c r="O21" s="86">
        <v>1</v>
      </c>
      <c r="P21" s="86">
        <v>1</v>
      </c>
      <c r="Q21" s="86">
        <v>1</v>
      </c>
      <c r="R21" s="149">
        <v>1</v>
      </c>
      <c r="S21" s="86">
        <v>1</v>
      </c>
      <c r="T21" s="179">
        <f>+AVERAGE(O21:R21)</f>
        <v>1</v>
      </c>
      <c r="U21" s="114">
        <f>+R21/S21</f>
        <v>1</v>
      </c>
      <c r="Z21" s="85"/>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row>
    <row r="22" spans="1:257" s="84" customFormat="1" ht="50.1" customHeight="1" x14ac:dyDescent="0.2">
      <c r="A22" s="102" t="s">
        <v>111</v>
      </c>
      <c r="B22" s="102" t="s">
        <v>118</v>
      </c>
      <c r="C22" s="175" t="s">
        <v>379</v>
      </c>
      <c r="D22" s="102" t="s">
        <v>121</v>
      </c>
      <c r="E22" s="83" t="s">
        <v>188</v>
      </c>
      <c r="F22" s="213" t="s">
        <v>230</v>
      </c>
      <c r="G22" s="214"/>
      <c r="H22" s="101" t="s">
        <v>199</v>
      </c>
      <c r="I22" s="101" t="s">
        <v>142</v>
      </c>
      <c r="J22" s="101" t="s">
        <v>104</v>
      </c>
      <c r="K22" s="77" t="s">
        <v>137</v>
      </c>
      <c r="L22" s="104" t="s">
        <v>200</v>
      </c>
      <c r="M22" s="78" t="s">
        <v>201</v>
      </c>
      <c r="N22" s="90">
        <v>1</v>
      </c>
      <c r="O22" s="97">
        <v>1</v>
      </c>
      <c r="P22" s="97">
        <v>1</v>
      </c>
      <c r="Q22" s="97">
        <v>1</v>
      </c>
      <c r="R22" s="97">
        <v>1</v>
      </c>
      <c r="S22" s="97">
        <v>1</v>
      </c>
      <c r="T22" s="179">
        <f>+AVERAGE(O22:R22)</f>
        <v>1</v>
      </c>
      <c r="U22" s="114">
        <f>+R22/S22</f>
        <v>1</v>
      </c>
      <c r="V22" s="74">
        <v>0</v>
      </c>
      <c r="W22" s="74">
        <f t="shared" si="3"/>
        <v>1</v>
      </c>
      <c r="X22" s="74">
        <v>0</v>
      </c>
      <c r="Y22" s="74">
        <f t="shared" si="4"/>
        <v>1.22514845490862E-16</v>
      </c>
      <c r="Z22" s="82">
        <v>1</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74"/>
    </row>
    <row r="23" spans="1:257" s="84" customFormat="1" ht="69.75" customHeight="1" x14ac:dyDescent="0.2">
      <c r="A23" s="102" t="s">
        <v>111</v>
      </c>
      <c r="B23" s="102" t="s">
        <v>118</v>
      </c>
      <c r="C23" s="175" t="s">
        <v>379</v>
      </c>
      <c r="D23" s="102" t="s">
        <v>121</v>
      </c>
      <c r="E23" s="83" t="s">
        <v>189</v>
      </c>
      <c r="F23" s="213" t="s">
        <v>231</v>
      </c>
      <c r="G23" s="214"/>
      <c r="H23" s="101" t="s">
        <v>232</v>
      </c>
      <c r="I23" s="101" t="s">
        <v>142</v>
      </c>
      <c r="J23" s="101" t="s">
        <v>104</v>
      </c>
      <c r="K23" s="77" t="s">
        <v>202</v>
      </c>
      <c r="L23" s="104" t="s">
        <v>203</v>
      </c>
      <c r="M23" s="78" t="s">
        <v>201</v>
      </c>
      <c r="N23" s="90">
        <v>1</v>
      </c>
      <c r="O23" s="97">
        <v>1</v>
      </c>
      <c r="P23" s="97">
        <v>1</v>
      </c>
      <c r="Q23" s="97">
        <v>1</v>
      </c>
      <c r="R23" s="97">
        <v>1</v>
      </c>
      <c r="S23" s="97">
        <v>1</v>
      </c>
      <c r="T23" s="179">
        <f>+AVERAGE(O23:R23)</f>
        <v>1</v>
      </c>
      <c r="U23" s="114">
        <f>+R23/S23</f>
        <v>1</v>
      </c>
      <c r="V23" s="74">
        <v>0</v>
      </c>
      <c r="W23" s="74">
        <f>-COS((Q23/Z23)*PI())</f>
        <v>1</v>
      </c>
      <c r="X23" s="74">
        <v>0</v>
      </c>
      <c r="Y23" s="74">
        <f t="shared" si="4"/>
        <v>1.22514845490862E-16</v>
      </c>
      <c r="Z23" s="82">
        <v>1</v>
      </c>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c r="IV23" s="74"/>
      <c r="IW23" s="82">
        <f>AVERAGE(U22:U23)</f>
        <v>1</v>
      </c>
    </row>
    <row r="24" spans="1:257" s="74" customFormat="1" ht="75" customHeight="1" x14ac:dyDescent="0.2">
      <c r="A24" s="102" t="s">
        <v>112</v>
      </c>
      <c r="B24" s="102" t="s">
        <v>118</v>
      </c>
      <c r="C24" s="178" t="s">
        <v>379</v>
      </c>
      <c r="D24" s="102" t="s">
        <v>121</v>
      </c>
      <c r="E24" s="83" t="s">
        <v>154</v>
      </c>
      <c r="F24" s="213" t="s">
        <v>230</v>
      </c>
      <c r="G24" s="214"/>
      <c r="H24" s="101" t="s">
        <v>199</v>
      </c>
      <c r="I24" s="101" t="s">
        <v>143</v>
      </c>
      <c r="J24" s="101" t="s">
        <v>104</v>
      </c>
      <c r="K24" s="77" t="s">
        <v>202</v>
      </c>
      <c r="L24" s="104" t="s">
        <v>204</v>
      </c>
      <c r="M24" s="78" t="s">
        <v>205</v>
      </c>
      <c r="N24" s="70">
        <v>1</v>
      </c>
      <c r="O24" s="70">
        <v>1</v>
      </c>
      <c r="P24" s="70">
        <v>1</v>
      </c>
      <c r="Q24" s="70">
        <v>1</v>
      </c>
      <c r="R24" s="70">
        <v>1</v>
      </c>
      <c r="S24" s="70">
        <v>1</v>
      </c>
      <c r="T24" s="179">
        <f>+AVERAGE(O24:R24)</f>
        <v>1</v>
      </c>
      <c r="U24" s="114">
        <f>+Q24/S24</f>
        <v>1</v>
      </c>
      <c r="V24" s="74">
        <v>0</v>
      </c>
      <c r="W24" s="74">
        <f t="shared" si="3"/>
        <v>1</v>
      </c>
      <c r="X24" s="74">
        <v>0</v>
      </c>
      <c r="Y24" s="74">
        <f t="shared" si="4"/>
        <v>1.22514845490862E-16</v>
      </c>
      <c r="Z24" s="82">
        <v>1</v>
      </c>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IW24" s="82">
        <f>AVERAGE(U24)</f>
        <v>1</v>
      </c>
    </row>
    <row r="25" spans="1:257" s="84" customFormat="1" ht="50.1" customHeight="1" x14ac:dyDescent="0.2">
      <c r="A25" s="101" t="s">
        <v>159</v>
      </c>
      <c r="B25" s="174" t="s">
        <v>103</v>
      </c>
      <c r="C25" s="175" t="s">
        <v>379</v>
      </c>
      <c r="D25" s="102" t="s">
        <v>119</v>
      </c>
      <c r="E25" s="83" t="s">
        <v>245</v>
      </c>
      <c r="F25" s="217" t="s">
        <v>246</v>
      </c>
      <c r="G25" s="217"/>
      <c r="H25" s="101" t="s">
        <v>247</v>
      </c>
      <c r="I25" s="101" t="s">
        <v>143</v>
      </c>
      <c r="J25" s="101" t="s">
        <v>104</v>
      </c>
      <c r="K25" s="77" t="s">
        <v>405</v>
      </c>
      <c r="L25" s="103" t="s">
        <v>406</v>
      </c>
      <c r="M25" s="78" t="s">
        <v>407</v>
      </c>
      <c r="N25" s="188">
        <f>150000*4</f>
        <v>600000</v>
      </c>
      <c r="O25" s="98">
        <v>158601</v>
      </c>
      <c r="P25" s="98">
        <v>219030</v>
      </c>
      <c r="Q25" s="98">
        <v>233022</v>
      </c>
      <c r="R25" s="98">
        <v>154135</v>
      </c>
      <c r="S25" s="98">
        <v>150000</v>
      </c>
      <c r="T25" s="162">
        <f t="shared" si="0"/>
        <v>764788</v>
      </c>
      <c r="U25" s="114">
        <f>+R25/S25</f>
        <v>1.0275666666666667</v>
      </c>
      <c r="Z25" s="85"/>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IW25" s="85"/>
    </row>
    <row r="26" spans="1:257" s="74" customFormat="1" ht="50.1" customHeight="1" x14ac:dyDescent="0.2">
      <c r="A26" s="101" t="s">
        <v>162</v>
      </c>
      <c r="B26" s="175" t="s">
        <v>118</v>
      </c>
      <c r="C26" s="178" t="s">
        <v>382</v>
      </c>
      <c r="D26" s="102" t="s">
        <v>120</v>
      </c>
      <c r="E26" s="83" t="s">
        <v>179</v>
      </c>
      <c r="F26" s="215" t="s">
        <v>312</v>
      </c>
      <c r="G26" s="216"/>
      <c r="H26" s="101" t="s">
        <v>263</v>
      </c>
      <c r="I26" s="101" t="s">
        <v>143</v>
      </c>
      <c r="J26" s="101" t="s">
        <v>104</v>
      </c>
      <c r="K26" s="77" t="s">
        <v>138</v>
      </c>
      <c r="L26" s="104" t="s">
        <v>265</v>
      </c>
      <c r="M26" s="78" t="s">
        <v>266</v>
      </c>
      <c r="N26" s="93">
        <v>1</v>
      </c>
      <c r="O26" s="86">
        <v>1</v>
      </c>
      <c r="P26" s="86">
        <v>1</v>
      </c>
      <c r="Q26" s="86">
        <v>1</v>
      </c>
      <c r="R26" s="86">
        <v>1</v>
      </c>
      <c r="S26" s="86">
        <v>1</v>
      </c>
      <c r="T26" s="179">
        <f>+AVERAGE(O26:R26)</f>
        <v>1</v>
      </c>
      <c r="U26" s="114">
        <f>+R26/S26</f>
        <v>1</v>
      </c>
      <c r="V26" s="74">
        <v>0</v>
      </c>
      <c r="W26" s="74">
        <f t="shared" si="3"/>
        <v>1</v>
      </c>
      <c r="X26" s="74">
        <v>0</v>
      </c>
      <c r="Y26" s="74">
        <f t="shared" si="4"/>
        <v>1.22514845490862E-16</v>
      </c>
      <c r="Z26" s="82">
        <v>1</v>
      </c>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row>
    <row r="27" spans="1:257" s="74" customFormat="1" ht="50.1" customHeight="1" x14ac:dyDescent="0.2">
      <c r="A27" s="101" t="s">
        <v>162</v>
      </c>
      <c r="B27" s="175" t="s">
        <v>118</v>
      </c>
      <c r="C27" s="178" t="s">
        <v>382</v>
      </c>
      <c r="D27" s="102" t="s">
        <v>120</v>
      </c>
      <c r="E27" s="83" t="s">
        <v>264</v>
      </c>
      <c r="F27" s="215" t="s">
        <v>267</v>
      </c>
      <c r="G27" s="216"/>
      <c r="H27" s="101" t="s">
        <v>268</v>
      </c>
      <c r="I27" s="101" t="s">
        <v>142</v>
      </c>
      <c r="J27" s="101" t="s">
        <v>104</v>
      </c>
      <c r="K27" s="77" t="s">
        <v>269</v>
      </c>
      <c r="L27" s="103" t="s">
        <v>270</v>
      </c>
      <c r="M27" s="78" t="s">
        <v>271</v>
      </c>
      <c r="N27" s="70">
        <v>0.42</v>
      </c>
      <c r="O27" s="99">
        <v>0.41599999999999998</v>
      </c>
      <c r="P27" s="99">
        <v>0.56520000000000004</v>
      </c>
      <c r="Q27" s="99">
        <v>0.42959999999999998</v>
      </c>
      <c r="R27" s="99">
        <v>0.44700000000000001</v>
      </c>
      <c r="S27" s="99">
        <v>0.42</v>
      </c>
      <c r="T27" s="179">
        <f t="shared" si="0"/>
        <v>1.8578000000000001</v>
      </c>
      <c r="U27" s="114">
        <f>+R27/S27</f>
        <v>1.0642857142857143</v>
      </c>
      <c r="V27" s="74">
        <v>0</v>
      </c>
      <c r="W27" s="74">
        <f t="shared" si="3"/>
        <v>-0.21936944200672609</v>
      </c>
      <c r="X27" s="74">
        <v>0</v>
      </c>
      <c r="Y27" s="74">
        <f t="shared" si="4"/>
        <v>0.97564186457616586</v>
      </c>
      <c r="Z27" s="82">
        <v>1</v>
      </c>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IW27" s="82">
        <f>AVERAGE(U26:U27)</f>
        <v>1.032142857142857</v>
      </c>
    </row>
    <row r="28" spans="1:257" s="84" customFormat="1" ht="50.1" customHeight="1" x14ac:dyDescent="0.2">
      <c r="A28" s="102" t="s">
        <v>113</v>
      </c>
      <c r="B28" s="102" t="s">
        <v>118</v>
      </c>
      <c r="C28" s="178" t="s">
        <v>381</v>
      </c>
      <c r="D28" s="102" t="s">
        <v>120</v>
      </c>
      <c r="E28" s="83" t="s">
        <v>167</v>
      </c>
      <c r="F28" s="213" t="s">
        <v>168</v>
      </c>
      <c r="G28" s="214"/>
      <c r="H28" s="101" t="s">
        <v>169</v>
      </c>
      <c r="I28" s="101" t="s">
        <v>143</v>
      </c>
      <c r="J28" s="101" t="s">
        <v>104</v>
      </c>
      <c r="K28" s="77" t="s">
        <v>196</v>
      </c>
      <c r="L28" s="104" t="s">
        <v>218</v>
      </c>
      <c r="M28" s="78" t="s">
        <v>216</v>
      </c>
      <c r="N28" s="91">
        <v>1</v>
      </c>
      <c r="O28" s="150">
        <v>0.4194</v>
      </c>
      <c r="P28" s="195">
        <v>0.16819999999999999</v>
      </c>
      <c r="Q28" s="106">
        <v>0.2069</v>
      </c>
      <c r="R28" s="245">
        <v>0.1736</v>
      </c>
      <c r="S28" s="91">
        <v>0</v>
      </c>
      <c r="T28" s="199">
        <v>0.99939999999999996</v>
      </c>
      <c r="U28" s="114">
        <v>0.99</v>
      </c>
      <c r="V28" s="84">
        <v>0</v>
      </c>
      <c r="W28" s="84">
        <f t="shared" si="3"/>
        <v>-0.796086509759384</v>
      </c>
      <c r="X28" s="84">
        <v>0</v>
      </c>
      <c r="Y28" s="84">
        <f t="shared" si="4"/>
        <v>0.60518283929662298</v>
      </c>
      <c r="Z28" s="85">
        <v>1</v>
      </c>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row>
    <row r="29" spans="1:257" s="79" customFormat="1" ht="50.1" customHeight="1" x14ac:dyDescent="0.2">
      <c r="A29" s="73" t="s">
        <v>113</v>
      </c>
      <c r="B29" s="73" t="s">
        <v>118</v>
      </c>
      <c r="C29" s="178" t="s">
        <v>381</v>
      </c>
      <c r="D29" s="73" t="s">
        <v>120</v>
      </c>
      <c r="E29" s="147" t="s">
        <v>170</v>
      </c>
      <c r="F29" s="215" t="s">
        <v>171</v>
      </c>
      <c r="G29" s="216"/>
      <c r="H29" s="148" t="s">
        <v>172</v>
      </c>
      <c r="I29" s="148" t="s">
        <v>143</v>
      </c>
      <c r="J29" s="148" t="s">
        <v>104</v>
      </c>
      <c r="K29" s="77" t="s">
        <v>196</v>
      </c>
      <c r="L29" s="146" t="s">
        <v>218</v>
      </c>
      <c r="M29" s="78" t="s">
        <v>216</v>
      </c>
      <c r="N29" s="150">
        <v>1</v>
      </c>
      <c r="O29" s="163">
        <v>0.24</v>
      </c>
      <c r="P29" s="150">
        <v>0.23</v>
      </c>
      <c r="Q29" s="163">
        <v>0.19</v>
      </c>
      <c r="R29" s="99">
        <v>0.27</v>
      </c>
      <c r="S29" s="163">
        <v>0.2</v>
      </c>
      <c r="T29" s="179">
        <f t="shared" si="0"/>
        <v>0.92999999999999994</v>
      </c>
      <c r="U29" s="114">
        <f>+R29/S29</f>
        <v>1.35</v>
      </c>
      <c r="V29" s="79">
        <v>0</v>
      </c>
      <c r="W29" s="79">
        <f>-COS((R29/Z29)*PI())</f>
        <v>-0.66131186532365183</v>
      </c>
      <c r="X29" s="79">
        <v>0</v>
      </c>
      <c r="Y29" s="79">
        <f>SIN((R29/Z29)*PI())</f>
        <v>0.75011106963045959</v>
      </c>
      <c r="Z29" s="81">
        <v>1</v>
      </c>
    </row>
    <row r="30" spans="1:257" s="84" customFormat="1" ht="50.1" customHeight="1" x14ac:dyDescent="0.2">
      <c r="A30" s="143" t="s">
        <v>113</v>
      </c>
      <c r="B30" s="143" t="s">
        <v>118</v>
      </c>
      <c r="C30" s="178" t="s">
        <v>381</v>
      </c>
      <c r="D30" s="143" t="s">
        <v>120</v>
      </c>
      <c r="E30" s="83" t="s">
        <v>173</v>
      </c>
      <c r="F30" s="213" t="s">
        <v>174</v>
      </c>
      <c r="G30" s="214"/>
      <c r="H30" s="142" t="s">
        <v>175</v>
      </c>
      <c r="I30" s="142" t="s">
        <v>143</v>
      </c>
      <c r="J30" s="142" t="s">
        <v>104</v>
      </c>
      <c r="K30" s="77" t="s">
        <v>196</v>
      </c>
      <c r="L30" s="144" t="s">
        <v>218</v>
      </c>
      <c r="M30" s="78" t="s">
        <v>216</v>
      </c>
      <c r="N30" s="91">
        <v>1</v>
      </c>
      <c r="O30" s="106">
        <v>0.75009999999999999</v>
      </c>
      <c r="P30" s="106">
        <v>0.2203</v>
      </c>
      <c r="Q30" s="106">
        <v>1.14E-2</v>
      </c>
      <c r="R30" s="245">
        <v>7.9000000000000008E-3</v>
      </c>
      <c r="S30" s="105">
        <v>0</v>
      </c>
      <c r="T30" s="179">
        <v>1</v>
      </c>
      <c r="U30" s="114">
        <v>1</v>
      </c>
      <c r="V30" s="84">
        <v>0</v>
      </c>
      <c r="W30" s="84">
        <f t="shared" si="3"/>
        <v>-0.99935874165311722</v>
      </c>
      <c r="X30" s="84">
        <v>0</v>
      </c>
      <c r="Y30" s="84">
        <f t="shared" si="4"/>
        <v>3.5806500548057944E-2</v>
      </c>
      <c r="Z30" s="85">
        <v>1</v>
      </c>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row>
    <row r="31" spans="1:257" s="79" customFormat="1" ht="50.1" customHeight="1" x14ac:dyDescent="0.2">
      <c r="A31" s="73" t="s">
        <v>113</v>
      </c>
      <c r="B31" s="73" t="s">
        <v>118</v>
      </c>
      <c r="C31" s="178" t="s">
        <v>381</v>
      </c>
      <c r="D31" s="73" t="s">
        <v>120</v>
      </c>
      <c r="E31" s="147" t="s">
        <v>176</v>
      </c>
      <c r="F31" s="217" t="s">
        <v>221</v>
      </c>
      <c r="G31" s="217"/>
      <c r="H31" s="148" t="s">
        <v>259</v>
      </c>
      <c r="I31" s="148" t="s">
        <v>143</v>
      </c>
      <c r="J31" s="148" t="s">
        <v>104</v>
      </c>
      <c r="K31" s="77" t="s">
        <v>260</v>
      </c>
      <c r="L31" s="159" t="s">
        <v>261</v>
      </c>
      <c r="M31" s="78" t="s">
        <v>262</v>
      </c>
      <c r="N31" s="150">
        <v>1</v>
      </c>
      <c r="O31" s="150">
        <v>0.83</v>
      </c>
      <c r="P31" s="150">
        <v>0.95</v>
      </c>
      <c r="Q31" s="150">
        <v>0.87</v>
      </c>
      <c r="R31" s="99">
        <v>0.85</v>
      </c>
      <c r="S31" s="150">
        <v>1</v>
      </c>
      <c r="T31" s="179">
        <v>0.85</v>
      </c>
      <c r="U31" s="246">
        <f>+R31/S31</f>
        <v>0.85</v>
      </c>
      <c r="Z31" s="81"/>
    </row>
    <row r="32" spans="1:257" s="84" customFormat="1" ht="50.1" customHeight="1" x14ac:dyDescent="0.2">
      <c r="A32" s="158" t="s">
        <v>113</v>
      </c>
      <c r="B32" s="118" t="s">
        <v>118</v>
      </c>
      <c r="C32" s="178" t="s">
        <v>381</v>
      </c>
      <c r="D32" s="118" t="s">
        <v>120</v>
      </c>
      <c r="E32" s="83" t="s">
        <v>177</v>
      </c>
      <c r="F32" s="215" t="s">
        <v>222</v>
      </c>
      <c r="G32" s="216"/>
      <c r="H32" s="117" t="s">
        <v>223</v>
      </c>
      <c r="I32" s="117" t="s">
        <v>143</v>
      </c>
      <c r="J32" s="117" t="s">
        <v>104</v>
      </c>
      <c r="K32" s="77" t="s">
        <v>224</v>
      </c>
      <c r="L32" s="119" t="s">
        <v>225</v>
      </c>
      <c r="M32" s="78" t="s">
        <v>225</v>
      </c>
      <c r="N32" s="132" t="s">
        <v>226</v>
      </c>
      <c r="O32" s="184">
        <v>-56364407.547999993</v>
      </c>
      <c r="P32" s="133">
        <v>-14358338</v>
      </c>
      <c r="Q32" s="133">
        <v>-6874227</v>
      </c>
      <c r="R32" s="247">
        <v>-38552330</v>
      </c>
      <c r="S32" s="91">
        <v>1</v>
      </c>
      <c r="T32" s="196">
        <f>SUM(O32:R32)</f>
        <v>-116149302.54799999</v>
      </c>
      <c r="U32" s="114">
        <v>1</v>
      </c>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row>
    <row r="33" spans="1:257" s="84" customFormat="1" ht="50.1" customHeight="1" x14ac:dyDescent="0.2">
      <c r="A33" s="158" t="s">
        <v>113</v>
      </c>
      <c r="B33" s="118" t="s">
        <v>118</v>
      </c>
      <c r="C33" s="178" t="s">
        <v>381</v>
      </c>
      <c r="D33" s="118" t="s">
        <v>120</v>
      </c>
      <c r="E33" s="83" t="s">
        <v>178</v>
      </c>
      <c r="F33" s="215" t="s">
        <v>227</v>
      </c>
      <c r="G33" s="216"/>
      <c r="H33" s="117" t="s">
        <v>223</v>
      </c>
      <c r="I33" s="117" t="s">
        <v>143</v>
      </c>
      <c r="J33" s="117" t="s">
        <v>104</v>
      </c>
      <c r="K33" s="77" t="s">
        <v>224</v>
      </c>
      <c r="L33" s="119" t="s">
        <v>225</v>
      </c>
      <c r="M33" s="78" t="s">
        <v>225</v>
      </c>
      <c r="N33" s="132" t="s">
        <v>226</v>
      </c>
      <c r="O33" s="184">
        <v>-81204573.757999986</v>
      </c>
      <c r="P33" s="133">
        <v>-47732260</v>
      </c>
      <c r="Q33" s="133">
        <v>-197878545</v>
      </c>
      <c r="R33" s="133">
        <v>-48289883</v>
      </c>
      <c r="S33" s="91">
        <v>1</v>
      </c>
      <c r="T33" s="196">
        <f t="shared" si="0"/>
        <v>-375105261.75800002</v>
      </c>
      <c r="U33" s="114">
        <v>1</v>
      </c>
      <c r="V33" s="84">
        <v>0</v>
      </c>
      <c r="W33" s="84" t="e">
        <f t="shared" si="3"/>
        <v>#NUM!</v>
      </c>
      <c r="X33" s="84">
        <v>0</v>
      </c>
      <c r="Y33" s="84" t="e">
        <f t="shared" si="4"/>
        <v>#NUM!</v>
      </c>
      <c r="Z33" s="85">
        <v>1</v>
      </c>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IW33" s="85">
        <f>AVERAGE(U28:U33)</f>
        <v>1.0316666666666665</v>
      </c>
    </row>
    <row r="34" spans="1:257" s="84" customFormat="1" ht="50.1" customHeight="1" x14ac:dyDescent="0.2">
      <c r="A34" s="118" t="s">
        <v>113</v>
      </c>
      <c r="B34" s="118" t="s">
        <v>118</v>
      </c>
      <c r="C34" s="178" t="s">
        <v>381</v>
      </c>
      <c r="D34" s="118" t="s">
        <v>120</v>
      </c>
      <c r="E34" s="83" t="s">
        <v>307</v>
      </c>
      <c r="F34" s="229" t="s">
        <v>308</v>
      </c>
      <c r="G34" s="230"/>
      <c r="H34" s="117" t="s">
        <v>309</v>
      </c>
      <c r="I34" s="117" t="s">
        <v>143</v>
      </c>
      <c r="J34" s="117" t="s">
        <v>104</v>
      </c>
      <c r="K34" s="77" t="s">
        <v>193</v>
      </c>
      <c r="L34" s="120" t="s">
        <v>310</v>
      </c>
      <c r="M34" s="78" t="s">
        <v>311</v>
      </c>
      <c r="N34" s="134">
        <v>1</v>
      </c>
      <c r="O34" s="134">
        <v>1</v>
      </c>
      <c r="P34" s="134">
        <v>1</v>
      </c>
      <c r="Q34" s="134">
        <v>1</v>
      </c>
      <c r="R34" s="248">
        <v>1</v>
      </c>
      <c r="S34" s="134">
        <v>1</v>
      </c>
      <c r="T34" s="179">
        <f>+AVERAGE(O34:R34)</f>
        <v>1</v>
      </c>
      <c r="U34" s="114">
        <f>+Q34/S34</f>
        <v>1</v>
      </c>
      <c r="Z34" s="85"/>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IW34" s="85"/>
    </row>
    <row r="35" spans="1:257" s="74" customFormat="1" ht="50.1" customHeight="1" x14ac:dyDescent="0.2">
      <c r="A35" s="157" t="s">
        <v>114</v>
      </c>
      <c r="B35" s="157" t="s">
        <v>118</v>
      </c>
      <c r="C35" s="178" t="s">
        <v>379</v>
      </c>
      <c r="D35" s="157" t="s">
        <v>120</v>
      </c>
      <c r="E35" s="83" t="s">
        <v>180</v>
      </c>
      <c r="F35" s="215" t="s">
        <v>274</v>
      </c>
      <c r="G35" s="216"/>
      <c r="H35" s="156" t="s">
        <v>275</v>
      </c>
      <c r="I35" s="156" t="s">
        <v>143</v>
      </c>
      <c r="J35" s="156" t="s">
        <v>104</v>
      </c>
      <c r="K35" s="77" t="s">
        <v>137</v>
      </c>
      <c r="L35" s="154" t="s">
        <v>208</v>
      </c>
      <c r="M35" s="78" t="s">
        <v>205</v>
      </c>
      <c r="N35" s="70">
        <v>1</v>
      </c>
      <c r="O35" s="86">
        <v>1</v>
      </c>
      <c r="P35" s="86">
        <v>1</v>
      </c>
      <c r="Q35" s="86">
        <v>1</v>
      </c>
      <c r="R35" s="86">
        <v>1</v>
      </c>
      <c r="S35" s="86">
        <v>1</v>
      </c>
      <c r="T35" s="179">
        <f>+AVERAGE(O35:R35)</f>
        <v>1</v>
      </c>
      <c r="U35" s="114">
        <f>+R35/S35</f>
        <v>1</v>
      </c>
      <c r="V35" s="74">
        <v>0</v>
      </c>
      <c r="W35" s="74">
        <f t="shared" si="3"/>
        <v>1</v>
      </c>
      <c r="X35" s="74">
        <v>0</v>
      </c>
      <c r="Y35" s="74">
        <f t="shared" si="4"/>
        <v>1.22514845490862E-16</v>
      </c>
      <c r="Z35" s="82">
        <v>1</v>
      </c>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row>
    <row r="36" spans="1:257" s="74" customFormat="1" ht="50.1" customHeight="1" x14ac:dyDescent="0.2">
      <c r="A36" s="157" t="s">
        <v>114</v>
      </c>
      <c r="B36" s="157" t="s">
        <v>118</v>
      </c>
      <c r="C36" s="178" t="s">
        <v>379</v>
      </c>
      <c r="D36" s="157" t="s">
        <v>120</v>
      </c>
      <c r="E36" s="83" t="s">
        <v>181</v>
      </c>
      <c r="F36" s="215" t="s">
        <v>276</v>
      </c>
      <c r="G36" s="216"/>
      <c r="H36" s="156" t="s">
        <v>183</v>
      </c>
      <c r="I36" s="156" t="s">
        <v>143</v>
      </c>
      <c r="J36" s="156" t="s">
        <v>104</v>
      </c>
      <c r="K36" s="77" t="s">
        <v>137</v>
      </c>
      <c r="L36" s="154" t="s">
        <v>208</v>
      </c>
      <c r="M36" s="78" t="s">
        <v>205</v>
      </c>
      <c r="N36" s="70">
        <v>1</v>
      </c>
      <c r="O36" s="86">
        <v>1</v>
      </c>
      <c r="P36" s="86">
        <v>1</v>
      </c>
      <c r="Q36" s="86">
        <v>1</v>
      </c>
      <c r="R36" s="86">
        <v>1</v>
      </c>
      <c r="S36" s="86">
        <v>1</v>
      </c>
      <c r="T36" s="179">
        <f>+AVERAGE(O36:R36)</f>
        <v>1</v>
      </c>
      <c r="U36" s="114">
        <f>+R36/S36</f>
        <v>1</v>
      </c>
      <c r="V36" s="74">
        <v>0</v>
      </c>
      <c r="W36" s="74">
        <f t="shared" si="3"/>
        <v>1</v>
      </c>
      <c r="X36" s="74">
        <v>0</v>
      </c>
      <c r="Y36" s="74">
        <f t="shared" si="4"/>
        <v>1.22514845490862E-16</v>
      </c>
      <c r="Z36" s="82">
        <v>1</v>
      </c>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row>
    <row r="37" spans="1:257" s="84" customFormat="1" ht="50.1" customHeight="1" x14ac:dyDescent="0.2">
      <c r="A37" s="102" t="s">
        <v>114</v>
      </c>
      <c r="B37" s="102" t="s">
        <v>118</v>
      </c>
      <c r="C37" s="178" t="s">
        <v>379</v>
      </c>
      <c r="D37" s="102" t="s">
        <v>120</v>
      </c>
      <c r="E37" s="83" t="s">
        <v>182</v>
      </c>
      <c r="F37" s="215" t="s">
        <v>272</v>
      </c>
      <c r="G37" s="216"/>
      <c r="H37" s="101" t="s">
        <v>273</v>
      </c>
      <c r="I37" s="101" t="s">
        <v>143</v>
      </c>
      <c r="J37" s="101" t="s">
        <v>104</v>
      </c>
      <c r="K37" s="77" t="s">
        <v>138</v>
      </c>
      <c r="L37" s="104" t="s">
        <v>279</v>
      </c>
      <c r="M37" s="78" t="s">
        <v>316</v>
      </c>
      <c r="N37" s="70">
        <v>1</v>
      </c>
      <c r="O37" s="86">
        <v>0</v>
      </c>
      <c r="P37" s="86">
        <v>0.88</v>
      </c>
      <c r="Q37" s="86">
        <v>0</v>
      </c>
      <c r="R37" s="86">
        <v>1</v>
      </c>
      <c r="S37" s="86">
        <v>0</v>
      </c>
      <c r="T37" s="179">
        <v>1</v>
      </c>
      <c r="U37" s="114">
        <v>1</v>
      </c>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row>
    <row r="38" spans="1:257" s="84" customFormat="1" ht="50.1" customHeight="1" x14ac:dyDescent="0.2">
      <c r="A38" s="157" t="s">
        <v>114</v>
      </c>
      <c r="B38" s="157" t="s">
        <v>118</v>
      </c>
      <c r="C38" s="178" t="s">
        <v>379</v>
      </c>
      <c r="D38" s="157" t="s">
        <v>120</v>
      </c>
      <c r="E38" s="83" t="s">
        <v>206</v>
      </c>
      <c r="F38" s="231" t="s">
        <v>314</v>
      </c>
      <c r="G38" s="232"/>
      <c r="H38" s="189" t="s">
        <v>315</v>
      </c>
      <c r="I38" s="156" t="s">
        <v>143</v>
      </c>
      <c r="J38" s="156" t="s">
        <v>104</v>
      </c>
      <c r="K38" s="77" t="s">
        <v>138</v>
      </c>
      <c r="L38" s="155" t="s">
        <v>241</v>
      </c>
      <c r="M38" s="78" t="s">
        <v>195</v>
      </c>
      <c r="N38" s="70">
        <v>0.95</v>
      </c>
      <c r="O38" s="86">
        <v>0</v>
      </c>
      <c r="P38" s="86">
        <v>0</v>
      </c>
      <c r="Q38" s="86">
        <v>0</v>
      </c>
      <c r="R38" s="191">
        <v>0.97499999999999998</v>
      </c>
      <c r="S38" s="86">
        <v>0.95</v>
      </c>
      <c r="T38" s="197">
        <v>0.97499999999999998</v>
      </c>
      <c r="U38" s="114">
        <f>+R38/S38</f>
        <v>1.0263157894736843</v>
      </c>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row>
    <row r="39" spans="1:257" s="84" customFormat="1" ht="50.1" customHeight="1" x14ac:dyDescent="0.2">
      <c r="A39" s="102" t="s">
        <v>114</v>
      </c>
      <c r="B39" s="102" t="s">
        <v>118</v>
      </c>
      <c r="C39" s="178" t="s">
        <v>379</v>
      </c>
      <c r="D39" s="102" t="s">
        <v>120</v>
      </c>
      <c r="E39" s="83" t="s">
        <v>207</v>
      </c>
      <c r="F39" s="215" t="s">
        <v>277</v>
      </c>
      <c r="G39" s="216"/>
      <c r="H39" s="101" t="s">
        <v>278</v>
      </c>
      <c r="I39" s="101" t="s">
        <v>143</v>
      </c>
      <c r="J39" s="101" t="s">
        <v>104</v>
      </c>
      <c r="K39" s="77" t="s">
        <v>138</v>
      </c>
      <c r="L39" s="103" t="s">
        <v>279</v>
      </c>
      <c r="M39" s="78" t="s">
        <v>201</v>
      </c>
      <c r="N39" s="70">
        <v>1</v>
      </c>
      <c r="O39" s="191">
        <v>0.94399999999999995</v>
      </c>
      <c r="P39" s="191">
        <v>1.048</v>
      </c>
      <c r="Q39" s="167">
        <v>1</v>
      </c>
      <c r="R39" s="167">
        <v>1</v>
      </c>
      <c r="S39" s="86">
        <v>1</v>
      </c>
      <c r="T39" s="179">
        <f>AVERAGE(O39:R39)</f>
        <v>0.998</v>
      </c>
      <c r="U39" s="114">
        <f>+R39/S39</f>
        <v>1</v>
      </c>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row>
    <row r="40" spans="1:257" s="84" customFormat="1" ht="50.1" customHeight="1" x14ac:dyDescent="0.2">
      <c r="A40" s="157" t="s">
        <v>114</v>
      </c>
      <c r="B40" s="157" t="s">
        <v>118</v>
      </c>
      <c r="C40" s="178" t="s">
        <v>379</v>
      </c>
      <c r="D40" s="157" t="s">
        <v>120</v>
      </c>
      <c r="E40" s="83" t="s">
        <v>209</v>
      </c>
      <c r="F40" s="233" t="s">
        <v>317</v>
      </c>
      <c r="G40" s="234"/>
      <c r="H40" s="156" t="s">
        <v>318</v>
      </c>
      <c r="I40" s="156" t="s">
        <v>143</v>
      </c>
      <c r="J40" s="156" t="s">
        <v>104</v>
      </c>
      <c r="K40" s="77" t="s">
        <v>321</v>
      </c>
      <c r="L40" s="154" t="s">
        <v>320</v>
      </c>
      <c r="M40" s="78" t="s">
        <v>322</v>
      </c>
      <c r="N40" s="70">
        <v>1</v>
      </c>
      <c r="O40" s="86">
        <v>0</v>
      </c>
      <c r="P40" s="167">
        <v>1</v>
      </c>
      <c r="Q40" s="167">
        <v>0</v>
      </c>
      <c r="R40" s="86">
        <v>1</v>
      </c>
      <c r="S40" s="86">
        <v>1</v>
      </c>
      <c r="T40" s="179">
        <v>1</v>
      </c>
      <c r="U40" s="114">
        <v>1</v>
      </c>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row>
    <row r="41" spans="1:257" s="84" customFormat="1" ht="50.1" customHeight="1" x14ac:dyDescent="0.2">
      <c r="A41" s="139" t="s">
        <v>114</v>
      </c>
      <c r="B41" s="139" t="s">
        <v>118</v>
      </c>
      <c r="C41" s="178" t="s">
        <v>379</v>
      </c>
      <c r="D41" s="139" t="s">
        <v>120</v>
      </c>
      <c r="E41" s="83" t="s">
        <v>210</v>
      </c>
      <c r="F41" s="215" t="s">
        <v>280</v>
      </c>
      <c r="G41" s="216"/>
      <c r="H41" s="138" t="s">
        <v>281</v>
      </c>
      <c r="I41" s="138" t="s">
        <v>143</v>
      </c>
      <c r="J41" s="138" t="s">
        <v>104</v>
      </c>
      <c r="K41" s="77" t="s">
        <v>282</v>
      </c>
      <c r="L41" s="140" t="s">
        <v>283</v>
      </c>
      <c r="M41" s="78" t="s">
        <v>284</v>
      </c>
      <c r="N41" s="70">
        <v>1</v>
      </c>
      <c r="O41" s="86">
        <v>0</v>
      </c>
      <c r="P41" s="86">
        <v>0</v>
      </c>
      <c r="Q41" s="86">
        <v>0</v>
      </c>
      <c r="R41" s="86">
        <v>0</v>
      </c>
      <c r="S41" s="86">
        <v>0</v>
      </c>
      <c r="T41" s="179">
        <f>AVERAGE(O41:R41)</f>
        <v>0</v>
      </c>
      <c r="U41" s="114">
        <v>1</v>
      </c>
      <c r="V41" s="88"/>
      <c r="W41" s="88"/>
      <c r="X41" s="88"/>
      <c r="Y41" s="88"/>
      <c r="Z41" s="88"/>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c r="IM41" s="88"/>
      <c r="IN41" s="88"/>
      <c r="IO41" s="88"/>
      <c r="IP41" s="88"/>
      <c r="IQ41" s="88"/>
      <c r="IR41" s="88"/>
      <c r="IS41" s="88"/>
      <c r="IT41" s="88"/>
      <c r="IU41" s="88"/>
      <c r="IV41" s="88"/>
      <c r="IW41" s="88"/>
    </row>
    <row r="42" spans="1:257" s="74" customFormat="1" ht="50.1" customHeight="1" x14ac:dyDescent="0.2">
      <c r="A42" s="102" t="s">
        <v>114</v>
      </c>
      <c r="B42" s="102" t="s">
        <v>118</v>
      </c>
      <c r="C42" s="178" t="s">
        <v>379</v>
      </c>
      <c r="D42" s="102" t="s">
        <v>120</v>
      </c>
      <c r="E42" s="83" t="s">
        <v>211</v>
      </c>
      <c r="F42" s="215" t="s">
        <v>285</v>
      </c>
      <c r="G42" s="216"/>
      <c r="H42" s="101" t="s">
        <v>286</v>
      </c>
      <c r="I42" s="101" t="s">
        <v>143</v>
      </c>
      <c r="J42" s="101" t="s">
        <v>104</v>
      </c>
      <c r="K42" s="77" t="s">
        <v>282</v>
      </c>
      <c r="L42" s="103" t="s">
        <v>283</v>
      </c>
      <c r="M42" s="78" t="s">
        <v>284</v>
      </c>
      <c r="N42" s="70">
        <v>1</v>
      </c>
      <c r="O42" s="86">
        <v>0</v>
      </c>
      <c r="P42" s="86">
        <v>0</v>
      </c>
      <c r="Q42" s="86">
        <v>0</v>
      </c>
      <c r="R42" s="86">
        <v>0</v>
      </c>
      <c r="S42" s="86">
        <v>0</v>
      </c>
      <c r="T42" s="179">
        <f>AVERAGE(O42:R42)</f>
        <v>0</v>
      </c>
      <c r="U42" s="114">
        <v>1</v>
      </c>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row>
    <row r="43" spans="1:257" s="74" customFormat="1" ht="50.1" customHeight="1" x14ac:dyDescent="0.2">
      <c r="A43" s="102" t="s">
        <v>114</v>
      </c>
      <c r="B43" s="102" t="s">
        <v>118</v>
      </c>
      <c r="C43" s="178" t="s">
        <v>379</v>
      </c>
      <c r="D43" s="102" t="s">
        <v>120</v>
      </c>
      <c r="E43" s="83" t="s">
        <v>323</v>
      </c>
      <c r="F43" s="215" t="s">
        <v>324</v>
      </c>
      <c r="G43" s="216"/>
      <c r="H43" s="101" t="s">
        <v>304</v>
      </c>
      <c r="I43" s="101" t="s">
        <v>143</v>
      </c>
      <c r="J43" s="101" t="s">
        <v>104</v>
      </c>
      <c r="K43" s="77" t="s">
        <v>305</v>
      </c>
      <c r="L43" s="103" t="s">
        <v>241</v>
      </c>
      <c r="M43" s="78" t="s">
        <v>306</v>
      </c>
      <c r="N43" s="86">
        <v>1</v>
      </c>
      <c r="O43" s="86">
        <v>0</v>
      </c>
      <c r="P43" s="86">
        <v>0</v>
      </c>
      <c r="Q43" s="86">
        <v>0</v>
      </c>
      <c r="R43" s="86">
        <v>0</v>
      </c>
      <c r="S43" s="86">
        <v>0</v>
      </c>
      <c r="T43" s="179">
        <f>AVERAGE(O43:R43)</f>
        <v>0</v>
      </c>
      <c r="U43" s="114">
        <v>1</v>
      </c>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row>
    <row r="44" spans="1:257" s="84" customFormat="1" ht="50.1" customHeight="1" x14ac:dyDescent="0.2">
      <c r="A44" s="139" t="s">
        <v>114</v>
      </c>
      <c r="B44" s="139" t="s">
        <v>118</v>
      </c>
      <c r="C44" s="175" t="s">
        <v>382</v>
      </c>
      <c r="D44" s="139" t="s">
        <v>120</v>
      </c>
      <c r="E44" s="83" t="s">
        <v>213</v>
      </c>
      <c r="F44" s="215" t="s">
        <v>287</v>
      </c>
      <c r="G44" s="216"/>
      <c r="H44" s="138" t="s">
        <v>288</v>
      </c>
      <c r="I44" s="138" t="s">
        <v>143</v>
      </c>
      <c r="J44" s="138" t="s">
        <v>104</v>
      </c>
      <c r="K44" s="77" t="s">
        <v>212</v>
      </c>
      <c r="L44" s="140" t="s">
        <v>292</v>
      </c>
      <c r="M44" s="78" t="s">
        <v>289</v>
      </c>
      <c r="N44" s="87">
        <v>0</v>
      </c>
      <c r="O44" s="87">
        <v>0</v>
      </c>
      <c r="P44" s="87">
        <v>0</v>
      </c>
      <c r="Q44" s="87">
        <v>0</v>
      </c>
      <c r="R44" s="87">
        <v>0</v>
      </c>
      <c r="S44" s="86">
        <v>0</v>
      </c>
      <c r="T44" s="164">
        <v>0</v>
      </c>
      <c r="U44" s="114">
        <v>1</v>
      </c>
      <c r="V44" s="88"/>
      <c r="W44" s="88"/>
      <c r="X44" s="88"/>
      <c r="Y44" s="88"/>
      <c r="Z44" s="88"/>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88"/>
      <c r="EX44" s="88"/>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88"/>
      <c r="GC44" s="88"/>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88"/>
      <c r="HH44" s="88"/>
      <c r="HI44" s="88"/>
      <c r="HJ44" s="88"/>
      <c r="HK44" s="88"/>
      <c r="HL44" s="88"/>
      <c r="HM44" s="88"/>
      <c r="HN44" s="88"/>
      <c r="HO44" s="88"/>
      <c r="HP44" s="88"/>
      <c r="HQ44" s="88"/>
      <c r="HR44" s="88"/>
      <c r="HS44" s="88"/>
      <c r="HT44" s="88"/>
      <c r="HU44" s="88"/>
      <c r="HV44" s="88"/>
      <c r="HW44" s="88"/>
      <c r="HX44" s="88"/>
      <c r="HY44" s="88"/>
      <c r="HZ44" s="88"/>
      <c r="IA44" s="88"/>
      <c r="IB44" s="88"/>
      <c r="IC44" s="88"/>
      <c r="ID44" s="88"/>
      <c r="IE44" s="88"/>
      <c r="IF44" s="88"/>
      <c r="IG44" s="88"/>
      <c r="IH44" s="88"/>
      <c r="II44" s="88"/>
      <c r="IJ44" s="88"/>
      <c r="IK44" s="88"/>
      <c r="IL44" s="88"/>
      <c r="IM44" s="88"/>
      <c r="IN44" s="88"/>
      <c r="IO44" s="88"/>
      <c r="IP44" s="88"/>
      <c r="IQ44" s="88"/>
      <c r="IR44" s="88"/>
      <c r="IS44" s="88"/>
      <c r="IT44" s="88"/>
      <c r="IU44" s="88"/>
      <c r="IV44" s="88"/>
      <c r="IW44" s="88"/>
    </row>
    <row r="45" spans="1:257" s="84" customFormat="1" ht="50.1" customHeight="1" x14ac:dyDescent="0.2">
      <c r="A45" s="123" t="s">
        <v>114</v>
      </c>
      <c r="B45" s="123" t="s">
        <v>118</v>
      </c>
      <c r="C45" s="175" t="s">
        <v>382</v>
      </c>
      <c r="D45" s="123" t="s">
        <v>120</v>
      </c>
      <c r="E45" s="83" t="s">
        <v>214</v>
      </c>
      <c r="F45" s="215" t="s">
        <v>290</v>
      </c>
      <c r="G45" s="216"/>
      <c r="H45" s="122" t="s">
        <v>291</v>
      </c>
      <c r="I45" s="122" t="s">
        <v>143</v>
      </c>
      <c r="J45" s="122" t="s">
        <v>104</v>
      </c>
      <c r="K45" s="77" t="s">
        <v>212</v>
      </c>
      <c r="L45" s="124" t="s">
        <v>292</v>
      </c>
      <c r="M45" s="78" t="s">
        <v>289</v>
      </c>
      <c r="N45" s="87">
        <v>0</v>
      </c>
      <c r="O45" s="87">
        <v>0</v>
      </c>
      <c r="P45" s="87">
        <v>0</v>
      </c>
      <c r="Q45" s="87">
        <v>0</v>
      </c>
      <c r="R45" s="87">
        <v>0</v>
      </c>
      <c r="S45" s="86">
        <v>0</v>
      </c>
      <c r="T45" s="126">
        <f t="shared" si="0"/>
        <v>0</v>
      </c>
      <c r="U45" s="114">
        <v>1</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row>
    <row r="46" spans="1:257" s="74" customFormat="1" ht="50.1" customHeight="1" x14ac:dyDescent="0.2">
      <c r="A46" s="102" t="s">
        <v>114</v>
      </c>
      <c r="B46" s="102" t="s">
        <v>118</v>
      </c>
      <c r="C46" s="175" t="s">
        <v>382</v>
      </c>
      <c r="D46" s="102" t="s">
        <v>120</v>
      </c>
      <c r="E46" s="83" t="s">
        <v>215</v>
      </c>
      <c r="F46" s="215" t="s">
        <v>293</v>
      </c>
      <c r="G46" s="216"/>
      <c r="H46" s="101" t="s">
        <v>294</v>
      </c>
      <c r="I46" s="101" t="s">
        <v>143</v>
      </c>
      <c r="J46" s="101" t="s">
        <v>339</v>
      </c>
      <c r="K46" s="77" t="s">
        <v>212</v>
      </c>
      <c r="L46" s="103" t="s">
        <v>295</v>
      </c>
      <c r="M46" s="78" t="s">
        <v>295</v>
      </c>
      <c r="N46" s="87">
        <v>0</v>
      </c>
      <c r="O46" s="87">
        <v>0</v>
      </c>
      <c r="P46" s="87">
        <v>0</v>
      </c>
      <c r="Q46" s="87">
        <v>0</v>
      </c>
      <c r="R46" s="249">
        <v>0</v>
      </c>
      <c r="S46" s="86">
        <v>1</v>
      </c>
      <c r="T46" s="126">
        <f t="shared" si="0"/>
        <v>0</v>
      </c>
      <c r="U46" s="114">
        <v>1</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row>
    <row r="47" spans="1:257" s="74" customFormat="1" ht="50.1" customHeight="1" x14ac:dyDescent="0.2">
      <c r="A47" s="102" t="s">
        <v>114</v>
      </c>
      <c r="B47" s="102" t="s">
        <v>118</v>
      </c>
      <c r="C47" s="175" t="s">
        <v>382</v>
      </c>
      <c r="D47" s="102" t="s">
        <v>120</v>
      </c>
      <c r="E47" s="83" t="s">
        <v>303</v>
      </c>
      <c r="F47" s="215" t="s">
        <v>296</v>
      </c>
      <c r="G47" s="216"/>
      <c r="H47" s="101" t="s">
        <v>297</v>
      </c>
      <c r="I47" s="101" t="s">
        <v>143</v>
      </c>
      <c r="J47" s="101" t="s">
        <v>339</v>
      </c>
      <c r="K47" s="77" t="s">
        <v>212</v>
      </c>
      <c r="L47" s="103" t="s">
        <v>292</v>
      </c>
      <c r="M47" s="78" t="s">
        <v>289</v>
      </c>
      <c r="N47" s="87">
        <v>0</v>
      </c>
      <c r="O47" s="87">
        <v>0</v>
      </c>
      <c r="P47" s="87">
        <v>0</v>
      </c>
      <c r="Q47" s="87">
        <v>0</v>
      </c>
      <c r="R47" s="249">
        <v>0</v>
      </c>
      <c r="S47" s="86">
        <v>1</v>
      </c>
      <c r="T47" s="164">
        <f t="shared" si="0"/>
        <v>0</v>
      </c>
      <c r="U47" s="114">
        <v>1</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row>
    <row r="48" spans="1:257" s="74" customFormat="1" ht="50.1" customHeight="1" x14ac:dyDescent="0.2">
      <c r="A48" s="102" t="s">
        <v>114</v>
      </c>
      <c r="B48" s="102" t="s">
        <v>118</v>
      </c>
      <c r="C48" s="175" t="s">
        <v>382</v>
      </c>
      <c r="D48" s="102" t="s">
        <v>120</v>
      </c>
      <c r="E48" s="83" t="s">
        <v>325</v>
      </c>
      <c r="F48" s="215" t="s">
        <v>298</v>
      </c>
      <c r="G48" s="216"/>
      <c r="H48" s="101" t="s">
        <v>299</v>
      </c>
      <c r="I48" s="101" t="s">
        <v>143</v>
      </c>
      <c r="J48" s="101" t="s">
        <v>339</v>
      </c>
      <c r="K48" s="77" t="s">
        <v>212</v>
      </c>
      <c r="L48" s="103" t="s">
        <v>300</v>
      </c>
      <c r="M48" s="78" t="s">
        <v>234</v>
      </c>
      <c r="N48" s="87">
        <v>0</v>
      </c>
      <c r="O48" s="87">
        <v>0</v>
      </c>
      <c r="P48" s="87">
        <v>0</v>
      </c>
      <c r="Q48" s="87">
        <v>0</v>
      </c>
      <c r="R48" s="249">
        <v>0</v>
      </c>
      <c r="S48" s="86">
        <v>1</v>
      </c>
      <c r="T48" s="126">
        <f t="shared" si="0"/>
        <v>0</v>
      </c>
      <c r="U48" s="114">
        <v>1</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row>
    <row r="49" spans="1:257" s="88" customFormat="1" ht="50.1" customHeight="1" x14ac:dyDescent="0.2">
      <c r="A49" s="73" t="s">
        <v>114</v>
      </c>
      <c r="B49" s="73" t="s">
        <v>118</v>
      </c>
      <c r="C49" s="175" t="s">
        <v>382</v>
      </c>
      <c r="D49" s="73" t="s">
        <v>120</v>
      </c>
      <c r="E49" s="147" t="s">
        <v>326</v>
      </c>
      <c r="F49" s="215" t="s">
        <v>301</v>
      </c>
      <c r="G49" s="215"/>
      <c r="H49" s="148" t="s">
        <v>302</v>
      </c>
      <c r="I49" s="148" t="s">
        <v>143</v>
      </c>
      <c r="J49" s="148" t="s">
        <v>104</v>
      </c>
      <c r="K49" s="77" t="s">
        <v>329</v>
      </c>
      <c r="L49" s="145" t="s">
        <v>328</v>
      </c>
      <c r="M49" s="78" t="s">
        <v>327</v>
      </c>
      <c r="N49" s="149">
        <v>0.12</v>
      </c>
      <c r="O49" s="166">
        <v>1.6999999999999999E-3</v>
      </c>
      <c r="P49" s="250">
        <v>2.7000000000000001E-3</v>
      </c>
      <c r="Q49" s="250">
        <v>5.0000000000000001E-4</v>
      </c>
      <c r="R49" s="251">
        <v>1E-4</v>
      </c>
      <c r="S49" s="86">
        <v>1</v>
      </c>
      <c r="T49" s="126">
        <v>0.5</v>
      </c>
      <c r="U49" s="114">
        <v>1</v>
      </c>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row>
    <row r="50" spans="1:257" s="79" customFormat="1" ht="53.25" customHeight="1" x14ac:dyDescent="0.2">
      <c r="A50" s="73" t="s">
        <v>115</v>
      </c>
      <c r="B50" s="73" t="s">
        <v>118</v>
      </c>
      <c r="C50" s="176" t="s">
        <v>379</v>
      </c>
      <c r="D50" s="73" t="s">
        <v>102</v>
      </c>
      <c r="E50" s="147" t="s">
        <v>155</v>
      </c>
      <c r="F50" s="215" t="s">
        <v>123</v>
      </c>
      <c r="G50" s="216"/>
      <c r="H50" s="148" t="s">
        <v>248</v>
      </c>
      <c r="I50" s="148" t="s">
        <v>142</v>
      </c>
      <c r="J50" s="148" t="s">
        <v>104</v>
      </c>
      <c r="K50" s="77" t="s">
        <v>196</v>
      </c>
      <c r="L50" s="146" t="s">
        <v>219</v>
      </c>
      <c r="M50" s="78" t="s">
        <v>220</v>
      </c>
      <c r="N50" s="151">
        <v>1</v>
      </c>
      <c r="O50" s="152">
        <v>0.99</v>
      </c>
      <c r="P50" s="152">
        <v>0.98</v>
      </c>
      <c r="Q50" s="97">
        <v>0.99</v>
      </c>
      <c r="R50" s="153">
        <v>0.98</v>
      </c>
      <c r="S50" s="152">
        <v>1</v>
      </c>
      <c r="T50" s="179">
        <f>AVERAGE(O50:R50)</f>
        <v>0.98499999999999999</v>
      </c>
      <c r="U50" s="114">
        <f>+R50/S50</f>
        <v>0.98</v>
      </c>
      <c r="V50" s="79">
        <v>0</v>
      </c>
      <c r="W50" s="79">
        <f>-COS((R50/Z50)*PI())</f>
        <v>0.99802672842827156</v>
      </c>
      <c r="X50" s="79">
        <v>0</v>
      </c>
      <c r="Y50" s="79">
        <f>SIN((R50/Z50)*PI())</f>
        <v>6.2790519529313582E-2</v>
      </c>
      <c r="Z50" s="81">
        <v>1</v>
      </c>
    </row>
    <row r="51" spans="1:257" s="84" customFormat="1" ht="50.1" customHeight="1" x14ac:dyDescent="0.2">
      <c r="A51" s="136" t="s">
        <v>115</v>
      </c>
      <c r="B51" s="136" t="s">
        <v>118</v>
      </c>
      <c r="C51" s="175" t="s">
        <v>379</v>
      </c>
      <c r="D51" s="136" t="s">
        <v>102</v>
      </c>
      <c r="E51" s="83" t="s">
        <v>156</v>
      </c>
      <c r="F51" s="213" t="s">
        <v>249</v>
      </c>
      <c r="G51" s="214"/>
      <c r="H51" s="135" t="s">
        <v>250</v>
      </c>
      <c r="I51" s="135" t="s">
        <v>142</v>
      </c>
      <c r="J51" s="135" t="s">
        <v>104</v>
      </c>
      <c r="K51" s="77" t="s">
        <v>196</v>
      </c>
      <c r="L51" s="137" t="s">
        <v>219</v>
      </c>
      <c r="M51" s="78" t="s">
        <v>220</v>
      </c>
      <c r="N51" s="70">
        <v>1</v>
      </c>
      <c r="O51" s="141">
        <v>1</v>
      </c>
      <c r="P51" s="152">
        <v>1</v>
      </c>
      <c r="Q51" s="97">
        <v>1</v>
      </c>
      <c r="R51" s="152">
        <v>1</v>
      </c>
      <c r="S51" s="141">
        <v>1</v>
      </c>
      <c r="T51" s="179">
        <f>AVERAGE(O51:R51)</f>
        <v>1</v>
      </c>
      <c r="U51" s="114">
        <f>+R51/S51</f>
        <v>1</v>
      </c>
      <c r="Z51" s="85"/>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row>
    <row r="52" spans="1:257" s="84" customFormat="1" ht="50.1" customHeight="1" x14ac:dyDescent="0.2">
      <c r="A52" s="102" t="s">
        <v>115</v>
      </c>
      <c r="B52" s="102" t="s">
        <v>118</v>
      </c>
      <c r="C52" s="175" t="s">
        <v>379</v>
      </c>
      <c r="D52" s="102" t="s">
        <v>102</v>
      </c>
      <c r="E52" s="83" t="s">
        <v>157</v>
      </c>
      <c r="F52" s="213" t="s">
        <v>251</v>
      </c>
      <c r="G52" s="214"/>
      <c r="H52" s="101" t="s">
        <v>252</v>
      </c>
      <c r="I52" s="101" t="s">
        <v>142</v>
      </c>
      <c r="J52" s="101" t="s">
        <v>104</v>
      </c>
      <c r="K52" s="77" t="s">
        <v>196</v>
      </c>
      <c r="L52" s="104" t="s">
        <v>219</v>
      </c>
      <c r="M52" s="78" t="s">
        <v>220</v>
      </c>
      <c r="N52" s="70">
        <v>1</v>
      </c>
      <c r="O52" s="97">
        <v>0.83</v>
      </c>
      <c r="P52" s="152">
        <v>1</v>
      </c>
      <c r="Q52" s="97">
        <v>1</v>
      </c>
      <c r="R52" s="97">
        <v>1</v>
      </c>
      <c r="S52" s="97">
        <v>1</v>
      </c>
      <c r="T52" s="179">
        <v>1</v>
      </c>
      <c r="U52" s="114">
        <f>+R52/S52</f>
        <v>1</v>
      </c>
      <c r="V52" s="88">
        <v>0</v>
      </c>
      <c r="W52" s="88">
        <f>-COS((Q52/Z52)*PI())</f>
        <v>1</v>
      </c>
      <c r="X52" s="88">
        <v>0</v>
      </c>
      <c r="Y52" s="88">
        <f>SIN((Q52/Z52)*PI())</f>
        <v>1.22514845490862E-16</v>
      </c>
      <c r="Z52" s="89">
        <v>1</v>
      </c>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88"/>
      <c r="DI52" s="88"/>
      <c r="DJ52" s="88"/>
      <c r="DK52" s="88"/>
      <c r="DL52" s="88"/>
      <c r="DM52" s="88"/>
      <c r="DN52" s="88"/>
      <c r="DO52" s="88"/>
      <c r="DP52" s="88"/>
      <c r="DQ52" s="88"/>
      <c r="DR52" s="88"/>
      <c r="DS52" s="88"/>
      <c r="DT52" s="88"/>
      <c r="DU52" s="88"/>
      <c r="DV52" s="88"/>
      <c r="DW52" s="88"/>
      <c r="DX52" s="88"/>
      <c r="DY52" s="88"/>
      <c r="DZ52" s="88"/>
      <c r="EA52" s="88"/>
      <c r="EB52" s="88"/>
      <c r="EC52" s="88"/>
      <c r="ED52" s="88"/>
      <c r="EE52" s="88"/>
      <c r="EF52" s="88"/>
      <c r="EG52" s="88"/>
      <c r="EH52" s="88"/>
      <c r="EI52" s="88"/>
      <c r="EJ52" s="88"/>
      <c r="EK52" s="88"/>
      <c r="EL52" s="88"/>
      <c r="EM52" s="88"/>
      <c r="EN52" s="88"/>
      <c r="EO52" s="88"/>
      <c r="EP52" s="88"/>
      <c r="EQ52" s="88"/>
      <c r="ER52" s="88"/>
      <c r="ES52" s="88"/>
      <c r="ET52" s="88"/>
      <c r="EU52" s="88"/>
      <c r="EV52" s="88"/>
      <c r="EW52" s="88"/>
      <c r="EX52" s="88"/>
      <c r="EY52" s="88"/>
      <c r="EZ52" s="88"/>
      <c r="FA52" s="88"/>
      <c r="FB52" s="88"/>
      <c r="FC52" s="88"/>
      <c r="FD52" s="88"/>
      <c r="FE52" s="88"/>
      <c r="FF52" s="88"/>
      <c r="FG52" s="88"/>
      <c r="FH52" s="88"/>
      <c r="FI52" s="88"/>
      <c r="FJ52" s="88"/>
      <c r="FK52" s="88"/>
      <c r="FL52" s="88"/>
      <c r="FM52" s="88"/>
      <c r="FN52" s="88"/>
      <c r="FO52" s="88"/>
      <c r="FP52" s="88"/>
      <c r="FQ52" s="88"/>
      <c r="FR52" s="88"/>
      <c r="FS52" s="88"/>
      <c r="FT52" s="88"/>
      <c r="FU52" s="88"/>
      <c r="FV52" s="88"/>
      <c r="FW52" s="88"/>
      <c r="FX52" s="88"/>
      <c r="FY52" s="88"/>
      <c r="FZ52" s="88"/>
      <c r="GA52" s="88"/>
      <c r="GB52" s="88"/>
      <c r="GC52" s="88"/>
      <c r="GD52" s="88"/>
      <c r="GE52" s="88"/>
      <c r="GF52" s="88"/>
      <c r="GG52" s="88"/>
      <c r="GH52" s="88"/>
      <c r="GI52" s="88"/>
      <c r="GJ52" s="88"/>
      <c r="GK52" s="88"/>
      <c r="GL52" s="88"/>
      <c r="GM52" s="88"/>
      <c r="GN52" s="88"/>
      <c r="GO52" s="88"/>
      <c r="GP52" s="88"/>
      <c r="GQ52" s="88"/>
      <c r="GR52" s="88"/>
      <c r="GS52" s="88"/>
      <c r="GT52" s="88"/>
      <c r="GU52" s="88"/>
      <c r="GV52" s="88"/>
      <c r="GW52" s="88"/>
      <c r="GX52" s="88"/>
      <c r="GY52" s="88"/>
      <c r="GZ52" s="88"/>
      <c r="HA52" s="88"/>
      <c r="HB52" s="88"/>
      <c r="HC52" s="88"/>
      <c r="HD52" s="88"/>
      <c r="HE52" s="88"/>
      <c r="HF52" s="88"/>
      <c r="HG52" s="88"/>
      <c r="HH52" s="88"/>
      <c r="HI52" s="88"/>
      <c r="HJ52" s="88"/>
      <c r="HK52" s="88"/>
      <c r="HL52" s="88"/>
      <c r="HM52" s="88"/>
      <c r="HN52" s="88"/>
      <c r="HO52" s="88"/>
      <c r="HP52" s="88"/>
      <c r="HQ52" s="88"/>
      <c r="HR52" s="88"/>
      <c r="HS52" s="88"/>
      <c r="HT52" s="88"/>
      <c r="HU52" s="88"/>
      <c r="HV52" s="88"/>
      <c r="HW52" s="88"/>
      <c r="HX52" s="88"/>
      <c r="HY52" s="88"/>
      <c r="HZ52" s="88"/>
      <c r="IA52" s="88"/>
      <c r="IB52" s="88"/>
      <c r="IC52" s="88"/>
      <c r="ID52" s="88"/>
      <c r="IE52" s="88"/>
      <c r="IF52" s="88"/>
      <c r="IG52" s="88"/>
      <c r="IH52" s="88"/>
      <c r="II52" s="88"/>
      <c r="IJ52" s="88"/>
      <c r="IK52" s="88"/>
      <c r="IL52" s="88"/>
      <c r="IM52" s="88"/>
      <c r="IN52" s="88"/>
      <c r="IO52" s="88"/>
      <c r="IP52" s="88"/>
      <c r="IQ52" s="88"/>
      <c r="IR52" s="88"/>
      <c r="IS52" s="88"/>
      <c r="IT52" s="88"/>
      <c r="IU52" s="88"/>
      <c r="IV52" s="88"/>
      <c r="IW52" s="89">
        <f>AVERAGE(U50:U52)</f>
        <v>0.99333333333333329</v>
      </c>
    </row>
    <row r="53" spans="1:257" s="74" customFormat="1" ht="61.5" customHeight="1" x14ac:dyDescent="0.2">
      <c r="A53" s="158" t="s">
        <v>116</v>
      </c>
      <c r="B53" s="102" t="s">
        <v>118</v>
      </c>
      <c r="C53" s="178" t="s">
        <v>379</v>
      </c>
      <c r="D53" s="102" t="s">
        <v>120</v>
      </c>
      <c r="E53" s="83" t="s">
        <v>338</v>
      </c>
      <c r="F53" s="213" t="s">
        <v>233</v>
      </c>
      <c r="G53" s="214"/>
      <c r="H53" s="101" t="s">
        <v>313</v>
      </c>
      <c r="I53" s="101" t="s">
        <v>143</v>
      </c>
      <c r="J53" s="101" t="s">
        <v>104</v>
      </c>
      <c r="K53" s="77" t="s">
        <v>234</v>
      </c>
      <c r="L53" s="104" t="s">
        <v>235</v>
      </c>
      <c r="M53" s="78" t="s">
        <v>236</v>
      </c>
      <c r="N53" s="92">
        <v>5</v>
      </c>
      <c r="O53" s="100">
        <v>1</v>
      </c>
      <c r="P53" s="131">
        <v>2</v>
      </c>
      <c r="Q53" s="131">
        <v>1</v>
      </c>
      <c r="R53" s="131">
        <v>1</v>
      </c>
      <c r="S53" s="86">
        <v>1</v>
      </c>
      <c r="T53" s="179">
        <v>1</v>
      </c>
      <c r="U53" s="114">
        <f>+R53/S53</f>
        <v>1</v>
      </c>
      <c r="V53" s="74">
        <v>0</v>
      </c>
      <c r="W53" s="74">
        <f>-COS((Q53/Z53)*PI())</f>
        <v>1</v>
      </c>
      <c r="X53" s="74">
        <v>0</v>
      </c>
      <c r="Y53" s="74">
        <f>SIN((Q53/Z53)*PI())</f>
        <v>1.22514845490862E-16</v>
      </c>
      <c r="Z53" s="82">
        <v>1</v>
      </c>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IW53" s="82">
        <f>AVERAGE(U53)</f>
        <v>1</v>
      </c>
    </row>
    <row r="54" spans="1:257" s="84" customFormat="1" ht="48.75" customHeight="1" x14ac:dyDescent="0.2">
      <c r="A54" s="101" t="s">
        <v>160</v>
      </c>
      <c r="B54" s="101" t="s">
        <v>163</v>
      </c>
      <c r="C54" s="175" t="s">
        <v>379</v>
      </c>
      <c r="D54" s="102" t="s">
        <v>122</v>
      </c>
      <c r="E54" s="83" t="s">
        <v>164</v>
      </c>
      <c r="F54" s="213" t="s">
        <v>237</v>
      </c>
      <c r="G54" s="214"/>
      <c r="H54" s="101" t="s">
        <v>165</v>
      </c>
      <c r="I54" s="101" t="s">
        <v>143</v>
      </c>
      <c r="J54" s="101" t="s">
        <v>104</v>
      </c>
      <c r="K54" s="77" t="s">
        <v>137</v>
      </c>
      <c r="L54" s="104" t="s">
        <v>217</v>
      </c>
      <c r="M54" s="78" t="s">
        <v>216</v>
      </c>
      <c r="N54" s="70">
        <v>1</v>
      </c>
      <c r="O54" s="70">
        <v>0.222</v>
      </c>
      <c r="P54" s="70">
        <v>0.28000000000000003</v>
      </c>
      <c r="Q54" s="97">
        <v>0.25</v>
      </c>
      <c r="R54" s="97">
        <v>0.25</v>
      </c>
      <c r="S54" s="70">
        <v>0.25</v>
      </c>
      <c r="T54" s="179">
        <f t="shared" si="0"/>
        <v>1.002</v>
      </c>
      <c r="U54" s="114">
        <f>+R54/S54</f>
        <v>1</v>
      </c>
      <c r="V54" s="84">
        <v>0</v>
      </c>
      <c r="W54" s="84">
        <f>-COS((Q54/Z54)*PI())</f>
        <v>-0.70710678118654757</v>
      </c>
      <c r="X54" s="84">
        <v>0</v>
      </c>
      <c r="Y54" s="84">
        <f>SIN((Q54/Z54)*PI())</f>
        <v>0.70710678118654746</v>
      </c>
      <c r="Z54" s="85">
        <v>1</v>
      </c>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IW54" s="85">
        <f>AVERAGE(U54)</f>
        <v>1</v>
      </c>
    </row>
    <row r="55" spans="1:257" x14ac:dyDescent="0.2"/>
    <row r="58" spans="1:257" x14ac:dyDescent="0.2"/>
    <row r="59" spans="1:257" x14ac:dyDescent="0.2"/>
    <row r="60" spans="1:257" x14ac:dyDescent="0.2">
      <c r="Q60" s="186"/>
    </row>
    <row r="61" spans="1:257" x14ac:dyDescent="0.2"/>
    <row r="62" spans="1:257" x14ac:dyDescent="0.2"/>
    <row r="63" spans="1:257" x14ac:dyDescent="0.2"/>
    <row r="64" spans="1:257" x14ac:dyDescent="0.2"/>
    <row r="65" spans="16:16" ht="15.75" x14ac:dyDescent="0.2">
      <c r="P65" s="182"/>
    </row>
    <row r="66" spans="16:16" ht="15.75" x14ac:dyDescent="0.2">
      <c r="P66" s="182"/>
    </row>
    <row r="67" spans="16:16" ht="15.75" x14ac:dyDescent="0.2">
      <c r="P67" s="182"/>
    </row>
    <row r="68" spans="16:16" ht="15.75" x14ac:dyDescent="0.2">
      <c r="P68" s="182"/>
    </row>
    <row r="69" spans="16:16" ht="15.75" x14ac:dyDescent="0.2">
      <c r="P69" s="182"/>
    </row>
    <row r="70" spans="16:16" ht="15.75" x14ac:dyDescent="0.2">
      <c r="P70" s="182"/>
    </row>
    <row r="71" spans="16:16" ht="15.75" x14ac:dyDescent="0.2">
      <c r="P71" s="182"/>
    </row>
    <row r="72" spans="16:16" ht="15.75" x14ac:dyDescent="0.2">
      <c r="P72" s="182"/>
    </row>
    <row r="73" spans="16:16" ht="15.75" x14ac:dyDescent="0.2">
      <c r="P73" s="182"/>
    </row>
    <row r="74" spans="16:16" ht="15.75" x14ac:dyDescent="0.2">
      <c r="P74" s="182"/>
    </row>
    <row r="75" spans="16:16" ht="15.75" x14ac:dyDescent="0.2">
      <c r="P75" s="182"/>
    </row>
    <row r="76" spans="16:16" ht="15.75" x14ac:dyDescent="0.2">
      <c r="P76" s="182"/>
    </row>
    <row r="77" spans="16:16" ht="15.75" x14ac:dyDescent="0.2">
      <c r="P77" s="182"/>
    </row>
    <row r="78" spans="16:16" ht="15.75" x14ac:dyDescent="0.2">
      <c r="P78" s="182"/>
    </row>
    <row r="79" spans="16:16" x14ac:dyDescent="0.2"/>
    <row r="80" spans="16: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autoFilter ref="A4:Z54" xr:uid="{00000000-0009-0000-0000-000003000000}">
    <filterColumn colId="5" showButton="0"/>
  </autoFilter>
  <mergeCells count="70">
    <mergeCell ref="F49:G49"/>
    <mergeCell ref="F28:G28"/>
    <mergeCell ref="F43:G43"/>
    <mergeCell ref="F39:G39"/>
    <mergeCell ref="F48:G48"/>
    <mergeCell ref="F32:G32"/>
    <mergeCell ref="F41:G41"/>
    <mergeCell ref="F42:G42"/>
    <mergeCell ref="F44:G44"/>
    <mergeCell ref="F45:G45"/>
    <mergeCell ref="F46:G46"/>
    <mergeCell ref="F34:G34"/>
    <mergeCell ref="F35:G35"/>
    <mergeCell ref="F38:G38"/>
    <mergeCell ref="F40:G40"/>
    <mergeCell ref="F29:G29"/>
    <mergeCell ref="F6:G6"/>
    <mergeCell ref="A1:C1"/>
    <mergeCell ref="D1:M1"/>
    <mergeCell ref="J3:J4"/>
    <mergeCell ref="K3:M3"/>
    <mergeCell ref="I3:I4"/>
    <mergeCell ref="H3:H4"/>
    <mergeCell ref="A3:A4"/>
    <mergeCell ref="B3:B4"/>
    <mergeCell ref="D3:D4"/>
    <mergeCell ref="E3:E4"/>
    <mergeCell ref="C3:C4"/>
    <mergeCell ref="N1:Q1"/>
    <mergeCell ref="N3:N4"/>
    <mergeCell ref="O3:R3"/>
    <mergeCell ref="S3:S4"/>
    <mergeCell ref="T3:T4"/>
    <mergeCell ref="R1:T1"/>
    <mergeCell ref="P2:U2"/>
    <mergeCell ref="U3:U4"/>
    <mergeCell ref="F53:G53"/>
    <mergeCell ref="F54:G54"/>
    <mergeCell ref="F3:G4"/>
    <mergeCell ref="F50:G50"/>
    <mergeCell ref="F52:G52"/>
    <mergeCell ref="F31:G31"/>
    <mergeCell ref="F51:G51"/>
    <mergeCell ref="F33:G33"/>
    <mergeCell ref="F37:G37"/>
    <mergeCell ref="F36:G36"/>
    <mergeCell ref="F27:G27"/>
    <mergeCell ref="F47:G47"/>
    <mergeCell ref="F20:G20"/>
    <mergeCell ref="F21:G21"/>
    <mergeCell ref="F5:G5"/>
    <mergeCell ref="F19:G19"/>
    <mergeCell ref="F17:G17"/>
    <mergeCell ref="F18:G18"/>
    <mergeCell ref="F11:G11"/>
    <mergeCell ref="F12:G12"/>
    <mergeCell ref="F7:G7"/>
    <mergeCell ref="F8:G8"/>
    <mergeCell ref="F10:G10"/>
    <mergeCell ref="F13:G13"/>
    <mergeCell ref="F14:G14"/>
    <mergeCell ref="F15:G15"/>
    <mergeCell ref="F16:G16"/>
    <mergeCell ref="F9:G9"/>
    <mergeCell ref="F30:G30"/>
    <mergeCell ref="F22:G22"/>
    <mergeCell ref="F23:G23"/>
    <mergeCell ref="F24:G24"/>
    <mergeCell ref="F26:G26"/>
    <mergeCell ref="F25:G25"/>
  </mergeCells>
  <phoneticPr fontId="55" type="noConversion"/>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view="pageLayout" topLeftCell="A6" workbookViewId="0">
      <selection activeCell="F12" sqref="F12:H18"/>
    </sheetView>
  </sheetViews>
  <sheetFormatPr baseColWidth="10" defaultRowHeight="12.75" x14ac:dyDescent="0.2"/>
  <sheetData>
    <row r="1" spans="1:8" x14ac:dyDescent="0.2">
      <c r="A1" s="235" t="s">
        <v>136</v>
      </c>
      <c r="B1" s="235"/>
      <c r="C1" s="235"/>
      <c r="D1" s="235"/>
      <c r="E1" s="235"/>
      <c r="F1" s="235"/>
      <c r="G1" s="235"/>
      <c r="H1" s="235"/>
    </row>
    <row r="2" spans="1:8" x14ac:dyDescent="0.2">
      <c r="A2" s="235"/>
      <c r="B2" s="235"/>
      <c r="C2" s="235"/>
      <c r="D2" s="235"/>
      <c r="E2" s="235"/>
      <c r="F2" s="235"/>
      <c r="G2" s="235"/>
      <c r="H2" s="235"/>
    </row>
    <row r="4" spans="1:8" x14ac:dyDescent="0.2">
      <c r="A4" s="236" t="s">
        <v>68</v>
      </c>
      <c r="B4" s="236"/>
      <c r="C4" s="236"/>
      <c r="D4" s="236"/>
      <c r="E4" s="236"/>
      <c r="F4" s="236"/>
      <c r="G4" s="236"/>
      <c r="H4" s="236"/>
    </row>
    <row r="5" spans="1:8" x14ac:dyDescent="0.2">
      <c r="A5" s="236" t="s">
        <v>129</v>
      </c>
      <c r="B5" s="236"/>
      <c r="C5" s="236"/>
      <c r="D5" s="236"/>
      <c r="E5" s="236"/>
      <c r="F5" s="236"/>
      <c r="G5" s="236"/>
      <c r="H5" s="236"/>
    </row>
    <row r="6" spans="1:8" x14ac:dyDescent="0.2">
      <c r="A6" s="237" t="s">
        <v>130</v>
      </c>
      <c r="B6" s="238"/>
      <c r="C6" s="238"/>
      <c r="D6" s="238"/>
      <c r="E6" s="238"/>
      <c r="F6" s="238"/>
      <c r="G6" s="238"/>
      <c r="H6" s="238"/>
    </row>
    <row r="7" spans="1:8" x14ac:dyDescent="0.2">
      <c r="A7" s="239" t="e">
        <f>+'INDICADORES IDEP 2021'!#REF!</f>
        <v>#REF!</v>
      </c>
      <c r="B7" s="238"/>
      <c r="C7" s="238"/>
      <c r="D7" s="238"/>
      <c r="E7" s="238"/>
      <c r="F7" s="238"/>
      <c r="G7" s="238"/>
      <c r="H7" s="238"/>
    </row>
    <row r="9" spans="1:8" ht="39" customHeight="1" x14ac:dyDescent="0.2">
      <c r="A9" s="240" t="e">
        <f>+'INDICADORES IDEP 2021'!#REF!</f>
        <v>#REF!</v>
      </c>
      <c r="B9" s="241"/>
      <c r="C9" s="241"/>
      <c r="D9" s="241"/>
      <c r="E9" s="241"/>
      <c r="F9" s="241"/>
      <c r="G9" s="241"/>
      <c r="H9" s="242"/>
    </row>
    <row r="11" spans="1:8" x14ac:dyDescent="0.2">
      <c r="F11" s="237" t="s">
        <v>131</v>
      </c>
      <c r="G11" s="238"/>
      <c r="H11" s="238"/>
    </row>
    <row r="12" spans="1:8" x14ac:dyDescent="0.2">
      <c r="F12" s="243" t="s">
        <v>132</v>
      </c>
      <c r="G12" s="244"/>
      <c r="H12" s="244"/>
    </row>
    <row r="13" spans="1:8" x14ac:dyDescent="0.2">
      <c r="F13" s="244"/>
      <c r="G13" s="244"/>
      <c r="H13" s="244"/>
    </row>
    <row r="14" spans="1:8" x14ac:dyDescent="0.2">
      <c r="F14" s="244"/>
      <c r="G14" s="244"/>
      <c r="H14" s="244"/>
    </row>
    <row r="15" spans="1:8" x14ac:dyDescent="0.2">
      <c r="F15" s="244"/>
      <c r="G15" s="244"/>
      <c r="H15" s="244"/>
    </row>
    <row r="16" spans="1:8" x14ac:dyDescent="0.2">
      <c r="F16" s="244"/>
      <c r="G16" s="244"/>
      <c r="H16" s="244"/>
    </row>
    <row r="17" spans="1:8" x14ac:dyDescent="0.2">
      <c r="F17" s="244"/>
      <c r="G17" s="244"/>
      <c r="H17" s="244"/>
    </row>
    <row r="18" spans="1:8" x14ac:dyDescent="0.2">
      <c r="F18" s="244"/>
      <c r="G18" s="244"/>
      <c r="H18" s="244"/>
    </row>
    <row r="21" spans="1:8" x14ac:dyDescent="0.2">
      <c r="A21" s="236" t="s">
        <v>133</v>
      </c>
      <c r="B21" s="236"/>
      <c r="C21" s="236"/>
      <c r="D21" s="236"/>
      <c r="E21" s="236"/>
      <c r="F21" s="236"/>
      <c r="G21" s="236"/>
      <c r="H21" s="236"/>
    </row>
    <row r="22" spans="1:8" x14ac:dyDescent="0.2">
      <c r="A22" s="237" t="s">
        <v>130</v>
      </c>
      <c r="B22" s="238"/>
      <c r="C22" s="238"/>
      <c r="D22" s="238"/>
      <c r="E22" s="238"/>
      <c r="F22" s="238"/>
      <c r="G22" s="238"/>
      <c r="H22" s="238"/>
    </row>
    <row r="23" spans="1:8" x14ac:dyDescent="0.2">
      <c r="A23" s="239" t="e">
        <f>+'INDICADORES IDEP 2021'!#REF!</f>
        <v>#REF!</v>
      </c>
      <c r="B23" s="238"/>
      <c r="C23" s="238"/>
      <c r="D23" s="238"/>
      <c r="E23" s="238"/>
      <c r="F23" s="238"/>
      <c r="G23" s="238"/>
      <c r="H23" s="238"/>
    </row>
    <row r="25" spans="1:8" ht="39" customHeight="1" x14ac:dyDescent="0.2">
      <c r="A25" s="240" t="s">
        <v>135</v>
      </c>
      <c r="B25" s="241"/>
      <c r="C25" s="241"/>
      <c r="D25" s="241"/>
      <c r="E25" s="241"/>
      <c r="F25" s="241"/>
      <c r="G25" s="241"/>
      <c r="H25" s="242"/>
    </row>
    <row r="27" spans="1:8" x14ac:dyDescent="0.2">
      <c r="F27" s="237" t="s">
        <v>131</v>
      </c>
      <c r="G27" s="238"/>
      <c r="H27" s="238"/>
    </row>
    <row r="28" spans="1:8" x14ac:dyDescent="0.2">
      <c r="F28" s="243" t="s">
        <v>134</v>
      </c>
      <c r="G28" s="244"/>
      <c r="H28" s="244"/>
    </row>
    <row r="29" spans="1:8" x14ac:dyDescent="0.2">
      <c r="F29" s="244"/>
      <c r="G29" s="244"/>
      <c r="H29" s="244"/>
    </row>
    <row r="30" spans="1:8" x14ac:dyDescent="0.2">
      <c r="F30" s="244"/>
      <c r="G30" s="244"/>
      <c r="H30" s="244"/>
    </row>
    <row r="31" spans="1:8" x14ac:dyDescent="0.2">
      <c r="F31" s="244"/>
      <c r="G31" s="244"/>
      <c r="H31" s="244"/>
    </row>
    <row r="32" spans="1:8" x14ac:dyDescent="0.2">
      <c r="F32" s="244"/>
      <c r="G32" s="244"/>
      <c r="H32" s="244"/>
    </row>
    <row r="33" spans="6:8" x14ac:dyDescent="0.2">
      <c r="F33" s="244"/>
      <c r="G33" s="244"/>
      <c r="H33" s="244"/>
    </row>
    <row r="34" spans="6:8" x14ac:dyDescent="0.2">
      <c r="F34" s="244"/>
      <c r="G34" s="244"/>
      <c r="H34" s="244"/>
    </row>
  </sheetData>
  <mergeCells count="14">
    <mergeCell ref="F27:H27"/>
    <mergeCell ref="A25:H25"/>
    <mergeCell ref="A4:H4"/>
    <mergeCell ref="F28:H34"/>
    <mergeCell ref="F11:H11"/>
    <mergeCell ref="F12:H18"/>
    <mergeCell ref="A21:H21"/>
    <mergeCell ref="A22:H22"/>
    <mergeCell ref="A23:H23"/>
    <mergeCell ref="A1:H2"/>
    <mergeCell ref="A5:H5"/>
    <mergeCell ref="A6:H6"/>
    <mergeCell ref="A7:H7"/>
    <mergeCell ref="A9:H9"/>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2021</vt:lpstr>
      <vt:lpstr>Hoja2</vt:lpstr>
      <vt:lpstr>'Criterio de calificacion'!Área_de_impresión</vt:lpstr>
      <vt:lpstr>'INDICADORES IDEP 2021'!Área_de_impresión</vt:lpstr>
      <vt:lpstr>'Semaforo proceso'!Área_de_impresión</vt:lpstr>
      <vt:lpstr>'INDICADORES IDEP 2021'!Títulos_a_imprimir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LSANTIUSTI</cp:lastModifiedBy>
  <cp:lastPrinted>2018-04-16T17:44:25Z</cp:lastPrinted>
  <dcterms:created xsi:type="dcterms:W3CDTF">2008-10-22T15:41:48Z</dcterms:created>
  <dcterms:modified xsi:type="dcterms:W3CDTF">2022-01-13T15:15:43Z</dcterms:modified>
</cp:coreProperties>
</file>