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Paola Castelblanco\Indicadores 2018\Primer Seguimiento 2018\"/>
    </mc:Choice>
  </mc:AlternateContent>
  <bookViews>
    <workbookView xWindow="255" yWindow="930" windowWidth="15480" windowHeight="6060" firstSheet="3" activeTab="3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17" sheetId="15" r:id="rId4"/>
    <sheet name="Resumen" sheetId="18" r:id="rId5"/>
    <sheet name="Hoja2" sheetId="17" state="hidden" r:id="rId6"/>
  </sheets>
  <definedNames>
    <definedName name="_xlnm._FilterDatabase" localSheetId="3" hidden="1">'INDICADORES IDEP 2017'!$A$4:$Y$38</definedName>
    <definedName name="_xlnm.Print_Area" localSheetId="2">'Criterio de calificacion'!$A$1:$I$36</definedName>
    <definedName name="_xlnm.Print_Area" localSheetId="3">'INDICADORES IDEP 2017'!$A$1:$T$37</definedName>
    <definedName name="_xlnm.Print_Area" localSheetId="0">'Semaforo proceso'!$A$24:$F$46</definedName>
    <definedName name="Areas">#REF!</definedName>
    <definedName name="_xlnm.Print_Titles" localSheetId="3">'INDICADORES IDEP 2017'!$1:$4</definedName>
  </definedNames>
  <calcPr calcId="152511"/>
</workbook>
</file>

<file path=xl/calcChain.xml><?xml version="1.0" encoding="utf-8"?>
<calcChain xmlns="http://schemas.openxmlformats.org/spreadsheetml/2006/main">
  <c r="S35" i="15" l="1"/>
  <c r="S7" i="15" l="1"/>
  <c r="T7" i="15" s="1"/>
  <c r="S12" i="15"/>
  <c r="S11" i="15"/>
  <c r="S10" i="15"/>
  <c r="S9" i="15"/>
  <c r="S8" i="15"/>
  <c r="S38" i="15"/>
  <c r="S34" i="15"/>
  <c r="S37" i="15"/>
  <c r="S30" i="15"/>
  <c r="S29" i="15"/>
  <c r="S28" i="15"/>
  <c r="S27" i="15"/>
  <c r="S26" i="15"/>
  <c r="S25" i="15"/>
  <c r="T33" i="15"/>
  <c r="T32" i="15"/>
  <c r="T31" i="15"/>
  <c r="S23" i="15"/>
  <c r="T21" i="15"/>
  <c r="IV21" i="15" s="1"/>
  <c r="S20" i="15"/>
  <c r="T20" i="15"/>
  <c r="S19" i="15"/>
  <c r="T19" i="15"/>
  <c r="IV20" i="15" s="1"/>
  <c r="S5" i="15"/>
  <c r="T5" i="15" s="1"/>
  <c r="S6" i="15"/>
  <c r="T6" i="15" s="1"/>
  <c r="IV10" i="15" s="1"/>
  <c r="S22" i="15"/>
  <c r="T22" i="15" s="1"/>
  <c r="S18" i="15"/>
  <c r="T18" i="15" s="1"/>
  <c r="S17" i="15"/>
  <c r="T17" i="15" s="1"/>
  <c r="S16" i="15"/>
  <c r="T16" i="15"/>
  <c r="S15" i="15"/>
  <c r="T15" i="15" s="1"/>
  <c r="S14" i="15"/>
  <c r="T14" i="15"/>
  <c r="S13" i="15"/>
  <c r="T13" i="15" s="1"/>
  <c r="X10" i="15"/>
  <c r="V10" i="15"/>
  <c r="X9" i="15"/>
  <c r="V9" i="15"/>
  <c r="T12" i="15"/>
  <c r="T23" i="15"/>
  <c r="IV24" i="15" s="1"/>
  <c r="IV12" i="15"/>
  <c r="IV38" i="15"/>
  <c r="IV37" i="15"/>
  <c r="IV36" i="15"/>
  <c r="B8" i="18"/>
  <c r="B15" i="18"/>
  <c r="X13" i="15"/>
  <c r="V13" i="15"/>
  <c r="X14" i="15"/>
  <c r="V14" i="15"/>
  <c r="X6" i="15"/>
  <c r="V6" i="15"/>
  <c r="A9" i="17"/>
  <c r="A23" i="17"/>
  <c r="V5" i="15"/>
  <c r="X5" i="15"/>
  <c r="V11" i="15"/>
  <c r="X11" i="15"/>
  <c r="V12" i="15"/>
  <c r="X12" i="15"/>
  <c r="V15" i="15"/>
  <c r="X15" i="15"/>
  <c r="V17" i="15"/>
  <c r="X17" i="15"/>
  <c r="V18" i="15"/>
  <c r="X18" i="15"/>
  <c r="V19" i="15"/>
  <c r="X19" i="15"/>
  <c r="V20" i="15"/>
  <c r="X20" i="15"/>
  <c r="V21" i="15"/>
  <c r="X21" i="15"/>
  <c r="V22" i="15"/>
  <c r="X22" i="15"/>
  <c r="V23" i="15"/>
  <c r="X23" i="15"/>
  <c r="V24" i="15"/>
  <c r="X24" i="15"/>
  <c r="V25" i="15"/>
  <c r="X25" i="15"/>
  <c r="V26" i="15"/>
  <c r="X26" i="15"/>
  <c r="V27" i="15"/>
  <c r="X27" i="15"/>
  <c r="V28" i="15"/>
  <c r="X28" i="15"/>
  <c r="V29" i="15"/>
  <c r="X29" i="15"/>
  <c r="V30" i="15"/>
  <c r="X30" i="15"/>
  <c r="V31" i="15"/>
  <c r="X31" i="15"/>
  <c r="V32" i="15"/>
  <c r="X32" i="15"/>
  <c r="V33" i="15"/>
  <c r="X33" i="15"/>
  <c r="V34" i="15"/>
  <c r="X34" i="15"/>
  <c r="V36" i="15"/>
  <c r="X36" i="15"/>
  <c r="V37" i="15"/>
  <c r="X37" i="15"/>
  <c r="V38" i="15"/>
  <c r="X38" i="15"/>
  <c r="C3" i="13"/>
  <c r="E3" i="13"/>
  <c r="G3" i="13"/>
  <c r="H3" i="13"/>
  <c r="D3" i="13"/>
  <c r="F3" i="13"/>
  <c r="F20" i="13"/>
  <c r="C4" i="13"/>
  <c r="E4" i="13"/>
  <c r="G4" i="13"/>
  <c r="D4" i="13"/>
  <c r="F4" i="13"/>
  <c r="C5" i="13"/>
  <c r="D5" i="13"/>
  <c r="E5" i="13"/>
  <c r="F5" i="13"/>
  <c r="G5" i="13"/>
  <c r="C6" i="13"/>
  <c r="E6" i="13"/>
  <c r="G6" i="13"/>
  <c r="D6" i="13"/>
  <c r="F6" i="13"/>
  <c r="C7" i="13"/>
  <c r="E7" i="13"/>
  <c r="G7" i="13"/>
  <c r="D7" i="13"/>
  <c r="F7" i="13"/>
  <c r="C8" i="13"/>
  <c r="E8" i="13"/>
  <c r="G8" i="13"/>
  <c r="D8" i="13"/>
  <c r="F8" i="13"/>
  <c r="C9" i="13"/>
  <c r="E9" i="13"/>
  <c r="G9" i="13"/>
  <c r="D9" i="13"/>
  <c r="F9" i="13"/>
  <c r="C10" i="13"/>
  <c r="D10" i="13"/>
  <c r="E10" i="13"/>
  <c r="G10" i="13"/>
  <c r="F10" i="13"/>
  <c r="C11" i="13"/>
  <c r="E11" i="13"/>
  <c r="G11" i="13"/>
  <c r="D11" i="13"/>
  <c r="F11" i="13"/>
  <c r="C12" i="13"/>
  <c r="E12" i="13"/>
  <c r="G12" i="13"/>
  <c r="D12" i="13"/>
  <c r="F12" i="13"/>
  <c r="C13" i="13"/>
  <c r="E13" i="13"/>
  <c r="D13" i="13"/>
  <c r="F13" i="13"/>
  <c r="G13" i="13"/>
  <c r="C14" i="13"/>
  <c r="E14" i="13"/>
  <c r="G14" i="13"/>
  <c r="D14" i="13"/>
  <c r="F14" i="13"/>
  <c r="C15" i="13"/>
  <c r="E15" i="13"/>
  <c r="G15" i="13"/>
  <c r="D15" i="13"/>
  <c r="F15" i="13"/>
  <c r="C16" i="13"/>
  <c r="E16" i="13"/>
  <c r="G16" i="13"/>
  <c r="D16" i="13"/>
  <c r="F16" i="13"/>
  <c r="C17" i="13"/>
  <c r="E17" i="13"/>
  <c r="G17" i="13"/>
  <c r="D17" i="13"/>
  <c r="F17" i="13"/>
  <c r="C18" i="13"/>
  <c r="D18" i="13"/>
  <c r="E18" i="13"/>
  <c r="G18" i="13"/>
  <c r="F18" i="13"/>
  <c r="C19" i="13"/>
  <c r="E19" i="13"/>
  <c r="G19" i="13"/>
  <c r="D19" i="13"/>
  <c r="F19" i="13"/>
  <c r="C4" i="14"/>
  <c r="C6" i="14"/>
  <c r="C8" i="14"/>
  <c r="C9" i="14"/>
  <c r="C18" i="14"/>
  <c r="A20" i="14"/>
  <c r="C32" i="7"/>
  <c r="D32" i="7"/>
  <c r="F32" i="7"/>
  <c r="E32" i="7"/>
  <c r="C33" i="7"/>
  <c r="D33" i="7"/>
  <c r="F33" i="7"/>
  <c r="E33" i="7"/>
  <c r="C34" i="7"/>
  <c r="D34" i="7"/>
  <c r="F34" i="7"/>
  <c r="E34" i="7"/>
  <c r="C35" i="7"/>
  <c r="D35" i="7"/>
  <c r="F35" i="7"/>
  <c r="E35" i="7"/>
  <c r="C36" i="7"/>
  <c r="D36" i="7"/>
  <c r="F36" i="7"/>
  <c r="E36" i="7"/>
  <c r="C37" i="7"/>
  <c r="D37" i="7"/>
  <c r="F37" i="7"/>
  <c r="E37" i="7"/>
  <c r="C38" i="7"/>
  <c r="D38" i="7"/>
  <c r="F38" i="7"/>
  <c r="E38" i="7"/>
  <c r="C39" i="7"/>
  <c r="D39" i="7"/>
  <c r="F39" i="7"/>
  <c r="E39" i="7"/>
  <c r="C40" i="7"/>
  <c r="D40" i="7"/>
  <c r="F40" i="7"/>
  <c r="E40" i="7"/>
  <c r="C41" i="7"/>
  <c r="D41" i="7"/>
  <c r="F41" i="7"/>
  <c r="E41" i="7"/>
  <c r="C42" i="7"/>
  <c r="D42" i="7"/>
  <c r="F42" i="7"/>
  <c r="E42" i="7"/>
  <c r="C43" i="7"/>
  <c r="D43" i="7"/>
  <c r="F43" i="7"/>
  <c r="E43" i="7"/>
  <c r="C44" i="7"/>
  <c r="D44" i="7"/>
  <c r="F44" i="7"/>
  <c r="E44" i="7"/>
  <c r="C45" i="7"/>
  <c r="D45" i="7"/>
  <c r="F45" i="7"/>
  <c r="E45" i="7"/>
  <c r="C46" i="7"/>
  <c r="D46" i="7"/>
  <c r="F46" i="7"/>
  <c r="E46" i="7"/>
  <c r="C47" i="7"/>
  <c r="D47" i="7"/>
  <c r="F47" i="7"/>
  <c r="E47" i="7"/>
  <c r="C48" i="7"/>
  <c r="D48" i="7"/>
  <c r="F48" i="7"/>
  <c r="E48" i="7"/>
  <c r="B11" i="18"/>
  <c r="B16" i="18"/>
  <c r="B13" i="18"/>
  <c r="IV30" i="15"/>
  <c r="B5" i="18" l="1"/>
  <c r="IV22" i="15"/>
  <c r="B10" i="18"/>
  <c r="B12" i="18"/>
  <c r="IV33" i="15"/>
  <c r="IV18" i="15"/>
  <c r="B7" i="18"/>
  <c r="B6" i="18"/>
  <c r="T1" i="15"/>
  <c r="B3" i="18"/>
  <c r="IV6" i="15"/>
  <c r="A7" i="17"/>
  <c r="B4" i="18"/>
  <c r="IV7" i="15"/>
  <c r="B9" i="18"/>
  <c r="B17" i="18" l="1"/>
</calcChain>
</file>

<file path=xl/sharedStrings.xml><?xml version="1.0" encoding="utf-8"?>
<sst xmlns="http://schemas.openxmlformats.org/spreadsheetml/2006/main" count="586" uniqueCount="287">
  <si>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</si>
  <si>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</si>
  <si>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</si>
  <si>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</si>
  <si>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</si>
  <si>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</si>
  <si>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</si>
  <si>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</si>
  <si>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</si>
  <si>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</si>
  <si>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</si>
  <si>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</si>
  <si>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</si>
  <si>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</si>
  <si>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</si>
  <si>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</si>
  <si>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</si>
  <si>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</si>
  <si>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</si>
  <si>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</si>
  <si>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</si>
  <si>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</si>
  <si>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</si>
  <si>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</si>
  <si>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</si>
  <si>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</si>
  <si>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</si>
  <si>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</si>
  <si>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</si>
  <si>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</si>
  <si>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</si>
  <si>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</si>
  <si>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</si>
  <si>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</si>
  <si>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</si>
  <si>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</si>
  <si>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</si>
  <si>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</si>
  <si>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</si>
  <si>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</si>
  <si>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</si>
  <si>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</si>
  <si>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</si>
  <si>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</si>
  <si>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</si>
  <si>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</si>
  <si>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</si>
  <si>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</si>
  <si>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</si>
  <si>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</si>
  <si>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</si>
  <si>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</si>
  <si>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</si>
  <si>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</si>
  <si>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</si>
  <si>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</si>
  <si>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</si>
  <si>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</si>
  <si>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</si>
  <si>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</si>
  <si>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</si>
  <si>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</si>
  <si>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</si>
  <si>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</si>
  <si>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</si>
  <si>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</si>
  <si>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</si>
  <si>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</si>
  <si>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</si>
  <si>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</si>
  <si>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</si>
  <si>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</si>
  <si>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</si>
  <si>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</si>
  <si>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</si>
  <si>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</si>
  <si>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</si>
  <si>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</si>
  <si>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</si>
  <si>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</si>
  <si>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</si>
  <si>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</si>
  <si>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</si>
  <si>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</si>
  <si>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</si>
  <si>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</si>
  <si>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</si>
  <si>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</si>
  <si>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</si>
  <si>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</si>
  <si>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</si>
  <si>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</si>
  <si>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</si>
  <si>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</si>
  <si>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</si>
  <si>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</si>
  <si>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</si>
  <si>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</si>
  <si>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</si>
  <si>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</si>
  <si>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</si>
  <si>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TIPO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</si>
  <si>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</si>
  <si>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</si>
  <si>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</si>
  <si>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</si>
  <si>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</si>
  <si>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</si>
  <si>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</si>
  <si>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Mayor a 66%</t>
  </si>
  <si>
    <t>Entre 33% y 66%</t>
  </si>
  <si>
    <t>Menor a 33%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</si>
  <si>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</si>
  <si>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</si>
  <si>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</si>
  <si>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</si>
  <si>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</si>
  <si>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</si>
  <si>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</si>
  <si>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</si>
  <si>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Control Interno Disciplinario</t>
  </si>
  <si>
    <t>Misional</t>
  </si>
  <si>
    <t>Apoyo</t>
  </si>
  <si>
    <t>Subdirección Académica / Subdirección Administrativa, Financiera y de Control Disciplinario</t>
  </si>
  <si>
    <t>Subdirección Administrativa, Financiera y de Control Disciplinario</t>
  </si>
  <si>
    <t>Oficina Asesora Jurídica</t>
  </si>
  <si>
    <t>Oficina de Control Interno</t>
  </si>
  <si>
    <t>Eficiencia en la liquidación de contratos</t>
  </si>
  <si>
    <t>Medir la eficiencia en la liquidación de los contratos</t>
  </si>
  <si>
    <t>Eficiencia en la elaboración de contratos</t>
  </si>
  <si>
    <t>Medir la oportunidad en la celebración de los contratos desde la etapa precontractual hasta su perfeccionamiento</t>
  </si>
  <si>
    <t>Eficacia en la atención de solicitudes de asesoría jurídica</t>
  </si>
  <si>
    <t>Eficacia en la atención de solicitudes por mesa de ayuda</t>
  </si>
  <si>
    <t>Medir la eficacia en la atención de solicitudes por mesa de ayuda</t>
  </si>
  <si>
    <t>Eficacia en el cumplimiento del PETIC de la vigencia</t>
  </si>
  <si>
    <t>Determinar el nivel de cumplimiento del Plan Estratégico de Tecnologías de la Información y las Comunicaciones de la vigencia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</si>
  <si>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</si>
  <si>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</si>
  <si>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</si>
  <si>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</si>
  <si>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</si>
  <si>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</si>
  <si>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</si>
  <si>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</si>
  <si>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</si>
  <si>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</si>
  <si>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</si>
  <si>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</si>
  <si>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</si>
  <si>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</si>
  <si>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Entre 60% y 80%</t>
  </si>
  <si>
    <t>Menor a 60%</t>
  </si>
  <si>
    <t>Mayor a 90%</t>
  </si>
  <si>
    <t>Entre 52% y 90%</t>
  </si>
  <si>
    <t>Menor a 52%</t>
  </si>
  <si>
    <t>Mayor a 50%</t>
  </si>
  <si>
    <t>Menor a 50%</t>
  </si>
  <si>
    <t>Porcentaje de equipos que cumplen las normas de derecho de autor de software</t>
  </si>
  <si>
    <t>Identificar el porcentaje de cumplimiento de las normas sobre derecho de autor de software en los equipos del Instituto</t>
  </si>
  <si>
    <t>Entre 75% y 90%</t>
  </si>
  <si>
    <t>Menor a 75%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</si>
  <si>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</si>
  <si>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</si>
  <si>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</si>
  <si>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</si>
  <si>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</si>
  <si>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</si>
  <si>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</si>
  <si>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</si>
  <si>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</si>
  <si>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DIC-01</t>
  </si>
  <si>
    <t>DIC-02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</si>
  <si>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</si>
  <si>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</si>
  <si>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</si>
  <si>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</si>
  <si>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</si>
  <si>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</si>
  <si>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</si>
  <si>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</si>
  <si>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</si>
  <si>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</si>
  <si>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</si>
  <si>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 xml:space="preserve">Medir el cumplimiento del PEDI  </t>
  </si>
  <si>
    <t>Atención al Ciudadano</t>
  </si>
  <si>
    <t>Gestión de Recursos Fisicos y Ambiental</t>
  </si>
  <si>
    <t>Gestión de Talento Humano</t>
  </si>
  <si>
    <t>Evaluación y Control</t>
  </si>
  <si>
    <t>% Promedio de Cumplimiento</t>
  </si>
  <si>
    <t>Promedio Total</t>
  </si>
  <si>
    <t>Investigación y Desarrollo Pedagógico</t>
  </si>
  <si>
    <t>IDP-01</t>
  </si>
  <si>
    <t>IDP-02</t>
  </si>
  <si>
    <t>IDP-03</t>
  </si>
  <si>
    <t>IDP-04</t>
  </si>
  <si>
    <t>Gestión de Recursos Físicos y Ambiental</t>
  </si>
  <si>
    <t>Evaluación y Mejoramiento</t>
  </si>
  <si>
    <t>EC-01</t>
  </si>
  <si>
    <t>N/A</t>
  </si>
  <si>
    <t>CUADRO DE MANDO INTEGRAL - CMI
INSTITUTO PARA LA INVESTIGACIÓN EDUCATIVA Y EL DESARROLLO PEDAGÓGICO - IDEP
INDICADORES 2018</t>
  </si>
  <si>
    <t xml:space="preserve">Medir la eficacia en la atención a las solicitudes presentadas por parte de las áreas de la entidad de manera oportuna </t>
  </si>
  <si>
    <t>&lt;15 días</t>
  </si>
  <si>
    <t>&lt;4 meses</t>
  </si>
  <si>
    <t>Porcentaje de cumplimiento de las actividades de evaluación independiente y objetiva del Sistema de Control Interno enmarcadas en el Plan anual de auditorias aprobadas para la vigencia</t>
  </si>
  <si>
    <t>Entre 60% y 79%</t>
  </si>
  <si>
    <t>Menor a 59%</t>
  </si>
  <si>
    <t xml:space="preserve">Determinar el cumplimiento de las actividades enmarcadas en el Plan Anual de Auditorías aprobado para la vigencia </t>
  </si>
  <si>
    <t>Avance en el desarrollo de una estrategia de Comunicación, socialización y divulgación de cualificación, investigación e innovación docente: comunidades de saber y de práctica pedagógica</t>
  </si>
  <si>
    <t>Medir el avance en el desarrollo de la estrategia del componente 2: Estrategia de cualificación, investigación e innovación docente: comunidades de saber y de práctica pedagógica</t>
  </si>
  <si>
    <t>Medir el avance en el desarrollo de la estrategia del componente 1 Seguimiento a la política educativa distrital en los contextos escolares</t>
  </si>
  <si>
    <t>Cumplimiento del PEDI -Plan Estratégico de Desarrollo Institucional-</t>
  </si>
  <si>
    <t>&gt;66%</t>
  </si>
  <si>
    <t>Avance del sistema de seguimiento a la política educativa distrital en los contextos escolares - SISPED, ajustado e implementado</t>
  </si>
  <si>
    <t>Avance del programa de "Pensamiento Crítico" para la investigación e innovación implementado</t>
  </si>
  <si>
    <t>Medir el avance del SISPED</t>
  </si>
  <si>
    <t>Medir el avance del programa de "Pensamiento Crítico" para la investigación e innovación</t>
  </si>
  <si>
    <t>Medir el de avance en la realización de los 13 estudios en Escuela Currículo y Pedagogía, Educación y Políticas Públicas y Cualificación Docente del Componente 1: Seguimiento a la política educativa distrital en los contextos escolares</t>
  </si>
  <si>
    <t>Eficacia en la entrega de la correspondencia del IDEP.</t>
  </si>
  <si>
    <t>GD-01</t>
  </si>
  <si>
    <t>Medir el cumplimiento en el reparto y entrega de la correspondencia interna en el tiempo previsto</t>
  </si>
  <si>
    <t>Eficiencia en la atención a consultas y requerimientos de archivo</t>
  </si>
  <si>
    <t>GD-02</t>
  </si>
  <si>
    <t>Medir la oportunidad en la atención de consultas y requerimientos del proceso de Gestión Documental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</si>
  <si>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</si>
  <si>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</si>
  <si>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</si>
  <si>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</si>
  <si>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</si>
  <si>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</si>
  <si>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</si>
  <si>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</si>
  <si>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</si>
  <si>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</si>
  <si>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 xml:space="preserve">Porcentaje de Giros de los compromisos del presupuesto de inversión </t>
  </si>
  <si>
    <t xml:space="preserve">Medir el porcentaje de ejecución de recursos del presupuesto de inversión </t>
  </si>
  <si>
    <t>&gt;90%</t>
  </si>
  <si>
    <t>GF-05</t>
  </si>
  <si>
    <t xml:space="preserve">Porcentaje de  ejecución del PAC de inversión de la vigencia </t>
  </si>
  <si>
    <t>Medir el porcentaje de ejecución del PAC de inversión en el periodo</t>
  </si>
  <si>
    <t>GF-06</t>
  </si>
  <si>
    <t xml:space="preserve">Porcentaje de recursos para la optima ejecución de las operaciones del IDEP. </t>
  </si>
  <si>
    <t>Oportunidad en la atención a solicitudes de recursos fisicos.</t>
  </si>
  <si>
    <t>GRF-01</t>
  </si>
  <si>
    <t>GRF-02</t>
  </si>
  <si>
    <t>Medir la oportunidad en la atención de solicitudes de recursos físicos de las diferentes áreas de la entidad</t>
  </si>
  <si>
    <t>Porcentaje de publicaciones del IDEP con permanencia en bodega superior a 180 días y acto administrativo que autoriza su distribución</t>
  </si>
  <si>
    <t>Determinar el porcentaje  de publicaciones del IDEP con más 180 días de antigüedad en bodega con resolución de baja.</t>
  </si>
  <si>
    <t>CID-01</t>
  </si>
  <si>
    <t>Porcentaje de actos administrativos revisados</t>
  </si>
  <si>
    <t>Establecer la idoneidad y oportunidad de los procesos disciplinarios por parte de la entidad.</t>
  </si>
  <si>
    <t>GTH-01</t>
  </si>
  <si>
    <t>GTH-02</t>
  </si>
  <si>
    <t>GTH-03</t>
  </si>
  <si>
    <t>Cobertura del plan de bienestar e incentivos</t>
  </si>
  <si>
    <t>Medir la eficacia en la ejecución del plan de bienestar e incentivos</t>
  </si>
  <si>
    <t>Eficiencia en la aplicación de la evaluación del desempeño</t>
  </si>
  <si>
    <t>Determinar la eficiencia en la aplicación de la evaluación del desempeño</t>
  </si>
  <si>
    <t>Cumplimiento del Plan Institucional de Capacitación de la Vigencia</t>
  </si>
  <si>
    <t>Determinar el nivel de cumplimiento del Plan Institucional de Capacitación de la Vigencia</t>
  </si>
  <si>
    <t>MIC-01</t>
  </si>
  <si>
    <t>MIC-02</t>
  </si>
  <si>
    <t>MIC-03</t>
  </si>
  <si>
    <t>MIC-04</t>
  </si>
  <si>
    <t>MIC-05</t>
  </si>
  <si>
    <t>Porcentaje de ejecución de campañas para la implementación, fomento y sostenibilidad del Sistema Integrado de Gestión del IDEP.</t>
  </si>
  <si>
    <t>Medir la ejecución de las campañas que se realicen coordinadas desde la OAP, para la implementación, fomento y sostenibilidad del Sistema Integrado de Gestión del IDEP.</t>
  </si>
  <si>
    <t>Porcentaje de ejecución de seguimientos a elementos de control establecidos en la entidad</t>
  </si>
  <si>
    <t>Realizar correcta y oportunamente los seguimeintos a los elementos de control establecidos en la entidad, relacionados en el procedimiento PRO-MIC-03-04 Autoevaluación a la Gestión</t>
  </si>
  <si>
    <t>Porcentaje de ejecución de seguimientos a la generación y medidas correspondientes a producto no conforme.</t>
  </si>
  <si>
    <t>Realizar correcta y oportunamente los seguimeintos a la generación y medidas correspondientes a producto no conforme, de aceurdo a lo descrito en el procedimiento PRO-MIC-03-02 Producto no conforme.</t>
  </si>
  <si>
    <t>Eficacia en la atención de solicitudes SIG</t>
  </si>
  <si>
    <t>Medir la eficacia en la atención de solicitudes a cambios, creaciones o actualizaciones en el SIG</t>
  </si>
  <si>
    <t>Cumplimiento de las acciones de mejora (planes de mejoramiento)</t>
  </si>
  <si>
    <t>Determinar el estado de avance de las acciones de mejora (correctivas o preventivas) producto de los planes de mejoramiento (institucional y por procesos) para evaluar el cumplimiento de acuerdo a lo establecido.</t>
  </si>
  <si>
    <t>GC-01</t>
  </si>
  <si>
    <t>GC-02</t>
  </si>
  <si>
    <t>AT-01</t>
  </si>
  <si>
    <t xml:space="preserve">Porcentaje de requerimientos atendidos oportunamente </t>
  </si>
  <si>
    <t>Realizar la medición de la oportunidad en los tiempos de respuesta de los requerimientos de la ciudadanía.</t>
  </si>
  <si>
    <t>Sumatoriatoria</t>
  </si>
  <si>
    <t>Avance en el desarrollo de una estrategia de Comunicación, Socialización y Divulgación</t>
  </si>
  <si>
    <t>Realizar 13 estudios en Escuela Currículo y Pedagogía, Educación y Políticas Públicas y Cualificación Docente</t>
  </si>
  <si>
    <t>Realizar 11 estudios en Escuela Currículo y Pedagogía, Educación y Políticas Públicas y Cualificación, investigación e innovación docente: comunidades de saber y de práctica pedagógica</t>
  </si>
  <si>
    <t xml:space="preserve">Medir el avance en la realización de los estudios en Escuela Currículo y Pedagogía, Educación y Políticas Públicas y Cualificación Docente del Componente 2: estrategia de cualificación, investigación e innovación docente: comunidades de saber y de práctica pedagógica. </t>
  </si>
  <si>
    <t>ACEPTABLE</t>
  </si>
  <si>
    <t>MÍNIMO</t>
  </si>
  <si>
    <t>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</si>
</sst>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_ * #,##0.0_ ;_ * \-#,##0.0_ ;_ * &quot;-&quot;??_ ;_ @_ "/>
    <numFmt numFmtId="167" formatCode="[$-240A]d&quot; de &quot;mmmm&quot; de &quot;yyyy;@"/>
    <numFmt numFmtId="168" formatCode="0.0%"/>
    <numFmt numFmtId="169" formatCode="0.0"/>
    <numFmt numFmtId="170" formatCode="_ [$€-2]\ * #,##0.00_ ;_ [$€-2]\ * \-#,##0.00_ ;_ [$€-2]\ * &quot;-&quot;??_ "/>
    <numFmt numFmtId="171" formatCode="_ * #,##0_ ;_ * \-#,##0_ ;_ * &quot;-&quot;??_ ;_ @_ "/>
    <numFmt numFmtId="172" formatCode="[$-1540A]dd\-mmm\-yy;@"/>
    <numFmt numFmtId="173" formatCode="_([$$-240A]\ * #,##0_);_([$$-240A]\ * \(#,##0\);_([$$-240A]\ * &quot;-&quot;??_);_(@_)"/>
  </numFmts>
  <fonts count="5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b/>
      <sz val="10"/>
      <color indexed="6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5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53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7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9" fontId="32" fillId="0" borderId="16" xfId="0" applyNumberFormat="1" applyFont="1" applyBorder="1" applyAlignment="1">
      <alignment horizontal="center" vertical="center" wrapText="1"/>
    </xf>
    <xf numFmtId="169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6" fillId="23" borderId="0" xfId="0" applyFont="1" applyFill="1"/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8" fillId="23" borderId="20" xfId="759" applyFont="1" applyFill="1" applyBorder="1" applyAlignment="1">
      <alignment horizontal="center" vertical="center" wrapText="1"/>
    </xf>
    <xf numFmtId="0" fontId="36" fillId="0" borderId="0" xfId="0" applyFont="1"/>
    <xf numFmtId="0" fontId="40" fillId="26" borderId="16" xfId="0" applyFont="1" applyFill="1" applyBorder="1" applyAlignment="1">
      <alignment horizontal="center" vertical="center" wrapText="1"/>
    </xf>
    <xf numFmtId="9" fontId="36" fillId="23" borderId="20" xfId="58" applyNumberFormat="1" applyFont="1" applyFill="1" applyBorder="1" applyAlignment="1" applyProtection="1">
      <alignment horizontal="center" vertical="center" wrapText="1"/>
    </xf>
    <xf numFmtId="9" fontId="38" fillId="23" borderId="9" xfId="759" applyFont="1" applyFill="1" applyBorder="1" applyAlignment="1">
      <alignment horizontal="center" vertical="center" wrapText="1"/>
    </xf>
    <xf numFmtId="9" fontId="38" fillId="23" borderId="10" xfId="759" applyFont="1" applyFill="1" applyBorder="1" applyAlignment="1">
      <alignment horizontal="center" vertical="center" wrapText="1"/>
    </xf>
    <xf numFmtId="0" fontId="36" fillId="23" borderId="0" xfId="0" applyFont="1" applyFill="1" applyAlignment="1">
      <alignment horizontal="left" vertical="center" wrapText="1"/>
    </xf>
    <xf numFmtId="0" fontId="36" fillId="23" borderId="0" xfId="0" applyFont="1" applyFill="1" applyAlignment="1">
      <alignment horizontal="center" vertical="center" wrapText="1"/>
    </xf>
    <xf numFmtId="0" fontId="37" fillId="23" borderId="20" xfId="0" applyFont="1" applyFill="1" applyBorder="1" applyAlignment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168" fontId="37" fillId="23" borderId="10" xfId="759" applyNumberFormat="1" applyFont="1" applyFill="1" applyBorder="1" applyAlignment="1">
      <alignment horizontal="center" vertical="center" wrapText="1"/>
    </xf>
    <xf numFmtId="9" fontId="35" fillId="2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9" fontId="0" fillId="30" borderId="9" xfId="0" applyNumberFormat="1" applyFill="1" applyBorder="1" applyAlignment="1">
      <alignment horizontal="center" vertical="center" wrapText="1"/>
    </xf>
    <xf numFmtId="172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3" fillId="32" borderId="1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43" fillId="30" borderId="9" xfId="61" applyFon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9" fontId="0" fillId="30" borderId="10" xfId="0" applyNumberForma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9" fontId="45" fillId="33" borderId="16" xfId="0" applyNumberFormat="1" applyFont="1" applyFill="1" applyBorder="1" applyAlignment="1">
      <alignment horizontal="center" vertical="center" wrapText="1"/>
    </xf>
    <xf numFmtId="0" fontId="53" fillId="34" borderId="9" xfId="0" applyFont="1" applyFill="1" applyBorder="1" applyAlignment="1">
      <alignment horizontal="center" vertical="center" wrapText="1"/>
    </xf>
    <xf numFmtId="0" fontId="0" fillId="0" borderId="9" xfId="0" applyBorder="1"/>
    <xf numFmtId="9" fontId="0" fillId="0" borderId="9" xfId="0" applyNumberFormat="1" applyBorder="1"/>
    <xf numFmtId="0" fontId="49" fillId="35" borderId="23" xfId="0" applyFont="1" applyFill="1" applyBorder="1" applyAlignment="1">
      <alignment horizontal="right"/>
    </xf>
    <xf numFmtId="9" fontId="49" fillId="35" borderId="0" xfId="0" applyNumberFormat="1" applyFont="1" applyFill="1"/>
    <xf numFmtId="165" fontId="0" fillId="30" borderId="9" xfId="61" applyFont="1" applyFill="1" applyBorder="1" applyAlignment="1">
      <alignment horizontal="center" vertical="center" wrapText="1"/>
    </xf>
    <xf numFmtId="0" fontId="1" fillId="0" borderId="9" xfId="0" applyFont="1" applyBorder="1"/>
    <xf numFmtId="9" fontId="0" fillId="0" borderId="9" xfId="0" applyNumberFormat="1" applyBorder="1" applyAlignment="1">
      <alignment horizontal="right"/>
    </xf>
    <xf numFmtId="0" fontId="0" fillId="30" borderId="25" xfId="0" applyFill="1" applyBorder="1" applyAlignment="1">
      <alignment vertical="center" wrapText="1"/>
    </xf>
    <xf numFmtId="0" fontId="4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1" borderId="9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1" fillId="30" borderId="25" xfId="0" applyFont="1" applyFill="1" applyBorder="1" applyAlignment="1">
      <alignment vertical="center" wrapText="1"/>
    </xf>
    <xf numFmtId="0" fontId="1" fillId="30" borderId="26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" fillId="30" borderId="24" xfId="0" applyFont="1" applyFill="1" applyBorder="1" applyAlignment="1">
      <alignment vertical="center" wrapText="1"/>
    </xf>
    <xf numFmtId="0" fontId="0" fillId="30" borderId="21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49" fontId="1" fillId="31" borderId="9" xfId="61" applyNumberFormat="1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33" borderId="15" xfId="0" applyFont="1" applyFill="1" applyBorder="1" applyAlignment="1">
      <alignment vertical="center" wrapText="1"/>
    </xf>
    <xf numFmtId="0" fontId="1" fillId="32" borderId="15" xfId="0" applyFont="1" applyFill="1" applyBorder="1" applyAlignment="1">
      <alignment vertical="center" wrapText="1"/>
    </xf>
    <xf numFmtId="9" fontId="0" fillId="31" borderId="15" xfId="0" applyNumberFormat="1" applyFill="1" applyBorder="1" applyAlignment="1">
      <alignment vertical="center" wrapText="1"/>
    </xf>
    <xf numFmtId="9" fontId="50" fillId="33" borderId="13" xfId="0" applyNumberFormat="1" applyFont="1" applyFill="1" applyBorder="1" applyAlignment="1">
      <alignment vertical="center" wrapText="1"/>
    </xf>
    <xf numFmtId="9" fontId="1" fillId="0" borderId="0" xfId="0" applyNumberFormat="1" applyFont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33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0" fontId="1" fillId="32" borderId="9" xfId="0" applyFont="1" applyFill="1" applyBorder="1" applyAlignment="1">
      <alignment vertical="center" wrapText="1"/>
    </xf>
    <xf numFmtId="9" fontId="0" fillId="31" borderId="9" xfId="0" applyNumberFormat="1" applyFill="1" applyBorder="1" applyAlignment="1">
      <alignment vertical="center" wrapText="1"/>
    </xf>
    <xf numFmtId="0" fontId="0" fillId="31" borderId="0" xfId="0" applyFill="1" applyAlignment="1">
      <alignment vertical="center" wrapText="1"/>
    </xf>
    <xf numFmtId="9" fontId="1" fillId="31" borderId="0" xfId="0" applyNumberFormat="1" applyFont="1" applyFill="1" applyAlignment="1">
      <alignment vertical="center" wrapText="1"/>
    </xf>
    <xf numFmtId="9" fontId="0" fillId="31" borderId="0" xfId="0" applyNumberFormat="1" applyFill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9" fontId="0" fillId="30" borderId="9" xfId="0" applyNumberFormat="1" applyFill="1" applyBorder="1" applyAlignment="1">
      <alignment vertical="center" wrapText="1"/>
    </xf>
    <xf numFmtId="171" fontId="43" fillId="30" borderId="9" xfId="61" applyNumberFormat="1" applyFont="1" applyFill="1" applyBorder="1" applyAlignment="1">
      <alignment vertical="center"/>
    </xf>
    <xf numFmtId="9" fontId="0" fillId="0" borderId="0" xfId="0" applyNumberFormat="1" applyAlignment="1">
      <alignment vertical="center" wrapText="1"/>
    </xf>
    <xf numFmtId="49" fontId="1" fillId="0" borderId="22" xfId="0" applyNumberFormat="1" applyFont="1" applyFill="1" applyBorder="1" applyAlignment="1">
      <alignment vertical="center" wrapText="1"/>
    </xf>
    <xf numFmtId="10" fontId="0" fillId="0" borderId="9" xfId="0" applyNumberFormat="1" applyFill="1" applyBorder="1" applyAlignment="1">
      <alignment vertical="center"/>
    </xf>
    <xf numFmtId="171" fontId="0" fillId="0" borderId="9" xfId="61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49" fontId="1" fillId="30" borderId="9" xfId="0" applyNumberFormat="1" applyFont="1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165" fontId="43" fillId="30" borderId="9" xfId="61" applyFont="1" applyFill="1" applyBorder="1" applyAlignment="1">
      <alignment vertical="center" wrapText="1"/>
    </xf>
    <xf numFmtId="165" fontId="43" fillId="30" borderId="9" xfId="61" applyFont="1" applyFill="1" applyBorder="1" applyAlignment="1">
      <alignment vertical="center"/>
    </xf>
    <xf numFmtId="165" fontId="47" fillId="30" borderId="9" xfId="759" applyNumberFormat="1" applyFont="1" applyFill="1" applyBorder="1" applyAlignment="1">
      <alignment vertical="center" wrapText="1"/>
    </xf>
    <xf numFmtId="165" fontId="1" fillId="30" borderId="9" xfId="61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vertical="center" wrapText="1"/>
    </xf>
    <xf numFmtId="9" fontId="0" fillId="0" borderId="9" xfId="0" applyNumberFormat="1" applyFill="1" applyBorder="1" applyAlignment="1">
      <alignment vertical="center" wrapText="1"/>
    </xf>
    <xf numFmtId="9" fontId="0" fillId="29" borderId="9" xfId="0" applyNumberFormat="1" applyFill="1" applyBorder="1" applyAlignment="1">
      <alignment vertical="center" wrapText="1"/>
    </xf>
    <xf numFmtId="0" fontId="0" fillId="30" borderId="9" xfId="0" applyNumberFormat="1" applyFill="1" applyBorder="1" applyAlignment="1">
      <alignment vertical="center"/>
    </xf>
    <xf numFmtId="165" fontId="0" fillId="0" borderId="9" xfId="61" applyNumberFormat="1" applyFont="1" applyFill="1" applyBorder="1" applyAlignment="1">
      <alignment vertical="center"/>
    </xf>
    <xf numFmtId="9" fontId="0" fillId="0" borderId="9" xfId="759" applyFont="1" applyFill="1" applyBorder="1" applyAlignment="1">
      <alignment vertical="center"/>
    </xf>
    <xf numFmtId="0" fontId="0" fillId="0" borderId="9" xfId="61" applyNumberFormat="1" applyFont="1" applyFill="1" applyBorder="1" applyAlignment="1">
      <alignment vertical="center"/>
    </xf>
    <xf numFmtId="0" fontId="1" fillId="31" borderId="9" xfId="61" applyNumberFormat="1" applyFont="1" applyFill="1" applyBorder="1" applyAlignment="1">
      <alignment vertical="center"/>
    </xf>
    <xf numFmtId="173" fontId="43" fillId="30" borderId="9" xfId="65" applyNumberFormat="1" applyFont="1" applyFill="1" applyBorder="1" applyAlignment="1">
      <alignment vertical="center" wrapText="1"/>
    </xf>
    <xf numFmtId="0" fontId="46" fillId="30" borderId="9" xfId="61" applyNumberFormat="1" applyFont="1" applyFill="1" applyBorder="1" applyAlignment="1">
      <alignment vertical="center"/>
    </xf>
    <xf numFmtId="0" fontId="48" fillId="31" borderId="9" xfId="61" applyNumberFormat="1" applyFont="1" applyFill="1" applyBorder="1" applyAlignment="1">
      <alignment vertical="center"/>
    </xf>
    <xf numFmtId="0" fontId="1" fillId="30" borderId="10" xfId="0" applyFont="1" applyFill="1" applyBorder="1" applyAlignment="1">
      <alignment vertical="center" wrapText="1"/>
    </xf>
    <xf numFmtId="0" fontId="0" fillId="30" borderId="10" xfId="0" applyFill="1" applyBorder="1" applyAlignment="1">
      <alignment vertical="center" wrapText="1"/>
    </xf>
    <xf numFmtId="49" fontId="1" fillId="30" borderId="10" xfId="0" applyNumberFormat="1" applyFont="1" applyFill="1" applyBorder="1" applyAlignment="1">
      <alignment vertical="center" wrapText="1"/>
    </xf>
    <xf numFmtId="0" fontId="1" fillId="33" borderId="10" xfId="0" applyFont="1" applyFill="1" applyBorder="1" applyAlignment="1">
      <alignment vertical="center" wrapText="1"/>
    </xf>
    <xf numFmtId="0" fontId="1" fillId="32" borderId="10" xfId="0" applyFont="1" applyFill="1" applyBorder="1" applyAlignment="1">
      <alignment vertical="center" wrapText="1"/>
    </xf>
    <xf numFmtId="171" fontId="43" fillId="30" borderId="10" xfId="61" applyNumberFormat="1" applyFont="1" applyFill="1" applyBorder="1" applyAlignment="1">
      <alignment vertical="center"/>
    </xf>
    <xf numFmtId="9" fontId="50" fillId="33" borderId="14" xfId="0" applyNumberFormat="1" applyFont="1" applyFill="1" applyBorder="1" applyAlignment="1">
      <alignment vertical="center" wrapText="1"/>
    </xf>
    <xf numFmtId="171" fontId="1" fillId="30" borderId="9" xfId="61" applyNumberFormat="1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vertical="center" wrapText="1"/>
    </xf>
    <xf numFmtId="0" fontId="1" fillId="29" borderId="15" xfId="0" applyFont="1" applyFill="1" applyBorder="1" applyAlignment="1">
      <alignment vertical="center" wrapText="1"/>
    </xf>
    <xf numFmtId="0" fontId="0" fillId="31" borderId="15" xfId="0" applyNumberFormat="1" applyFill="1" applyBorder="1" applyAlignment="1">
      <alignment horizontal="center" vertical="center" wrapText="1"/>
    </xf>
    <xf numFmtId="0" fontId="1" fillId="29" borderId="9" xfId="0" applyFont="1" applyFill="1" applyBorder="1" applyAlignment="1">
      <alignment vertical="center" wrapText="1"/>
    </xf>
    <xf numFmtId="9" fontId="1" fillId="30" borderId="9" xfId="0" applyNumberFormat="1" applyFont="1" applyFill="1" applyBorder="1" applyAlignment="1">
      <alignment horizontal="center" vertical="center" wrapText="1"/>
    </xf>
    <xf numFmtId="165" fontId="43" fillId="30" borderId="9" xfId="61" applyNumberFormat="1" applyFont="1" applyFill="1" applyBorder="1" applyAlignment="1">
      <alignment horizontal="center" vertical="center" wrapText="1"/>
    </xf>
    <xf numFmtId="9" fontId="43" fillId="30" borderId="9" xfId="759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44" fillId="27" borderId="10" xfId="0" applyFont="1" applyFill="1" applyBorder="1" applyAlignment="1">
      <alignment horizontal="center" vertical="center" wrapText="1"/>
    </xf>
    <xf numFmtId="9" fontId="43" fillId="30" borderId="9" xfId="759" applyFont="1" applyFill="1" applyBorder="1" applyAlignment="1">
      <alignment vertical="center"/>
    </xf>
    <xf numFmtId="165" fontId="0" fillId="30" borderId="9" xfId="61" applyNumberFormat="1" applyFont="1" applyFill="1" applyBorder="1" applyAlignment="1">
      <alignment vertical="center" wrapText="1"/>
    </xf>
    <xf numFmtId="171" fontId="47" fillId="0" borderId="9" xfId="759" applyNumberFormat="1" applyFont="1" applyFill="1" applyBorder="1" applyAlignment="1">
      <alignment vertical="center" wrapText="1"/>
    </xf>
    <xf numFmtId="9" fontId="47" fillId="0" borderId="9" xfId="759" applyFont="1" applyFill="1" applyBorder="1" applyAlignment="1">
      <alignment vertical="center" wrapText="1"/>
    </xf>
    <xf numFmtId="0" fontId="0" fillId="0" borderId="9" xfId="0" applyNumberFormat="1" applyFill="1" applyBorder="1" applyAlignment="1">
      <alignment vertical="center" wrapText="1"/>
    </xf>
    <xf numFmtId="165" fontId="43" fillId="0" borderId="9" xfId="61" applyFont="1" applyFill="1" applyBorder="1" applyAlignment="1">
      <alignment vertical="center"/>
    </xf>
    <xf numFmtId="2" fontId="1" fillId="0" borderId="9" xfId="61" applyNumberFormat="1" applyFont="1" applyFill="1" applyBorder="1" applyAlignment="1">
      <alignment horizontal="center" vertical="center" wrapText="1"/>
    </xf>
    <xf numFmtId="2" fontId="0" fillId="0" borderId="9" xfId="61" applyNumberFormat="1" applyFont="1" applyFill="1" applyBorder="1" applyAlignment="1">
      <alignment horizontal="right" vertical="center"/>
    </xf>
    <xf numFmtId="165" fontId="47" fillId="0" borderId="9" xfId="759" applyNumberFormat="1" applyFont="1" applyFill="1" applyBorder="1" applyAlignment="1">
      <alignment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9" xfId="759" applyNumberFormat="1" applyFont="1" applyFill="1" applyBorder="1" applyAlignment="1">
      <alignment vertical="center"/>
    </xf>
    <xf numFmtId="9" fontId="43" fillId="30" borderId="9" xfId="759" applyFont="1" applyFill="1" applyBorder="1" applyAlignment="1">
      <alignment vertical="center" wrapText="1"/>
    </xf>
    <xf numFmtId="10" fontId="43" fillId="30" borderId="9" xfId="759" applyNumberFormat="1" applyFont="1" applyFill="1" applyBorder="1" applyAlignment="1">
      <alignment vertical="center" wrapText="1"/>
    </xf>
    <xf numFmtId="10" fontId="0" fillId="30" borderId="9" xfId="0" applyNumberFormat="1" applyFill="1" applyBorder="1" applyAlignment="1">
      <alignment vertical="center" wrapText="1"/>
    </xf>
    <xf numFmtId="10" fontId="50" fillId="33" borderId="13" xfId="0" applyNumberFormat="1" applyFont="1" applyFill="1" applyBorder="1" applyAlignment="1">
      <alignment vertical="center" wrapText="1"/>
    </xf>
    <xf numFmtId="9" fontId="48" fillId="31" borderId="9" xfId="759" applyFont="1" applyFill="1" applyBorder="1" applyAlignment="1">
      <alignment vertical="center"/>
    </xf>
    <xf numFmtId="9" fontId="0" fillId="0" borderId="9" xfId="61" applyNumberFormat="1" applyFont="1" applyFill="1" applyBorder="1" applyAlignment="1">
      <alignment vertical="center"/>
    </xf>
    <xf numFmtId="0" fontId="43" fillId="30" borderId="9" xfId="759" applyNumberFormat="1" applyFont="1" applyFill="1" applyBorder="1" applyAlignment="1">
      <alignment vertical="center"/>
    </xf>
    <xf numFmtId="9" fontId="43" fillId="30" borderId="10" xfId="759" applyFont="1" applyFill="1" applyBorder="1" applyAlignment="1">
      <alignment vertical="center"/>
    </xf>
    <xf numFmtId="0" fontId="0" fillId="0" borderId="9" xfId="0" applyNumberFormat="1" applyFill="1" applyBorder="1" applyAlignment="1">
      <alignment vertical="center"/>
    </xf>
    <xf numFmtId="0" fontId="0" fillId="31" borderId="9" xfId="0" applyNumberFormat="1" applyFill="1" applyBorder="1" applyAlignment="1">
      <alignment vertical="center" wrapText="1"/>
    </xf>
    <xf numFmtId="9" fontId="0" fillId="31" borderId="9" xfId="759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171" fontId="43" fillId="0" borderId="9" xfId="61" applyNumberFormat="1" applyFont="1" applyFill="1" applyBorder="1" applyAlignment="1">
      <alignment vertical="center"/>
    </xf>
    <xf numFmtId="166" fontId="43" fillId="0" borderId="9" xfId="61" applyNumberFormat="1" applyFont="1" applyFill="1" applyBorder="1" applyAlignment="1">
      <alignment vertical="center"/>
    </xf>
    <xf numFmtId="9" fontId="0" fillId="0" borderId="15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0" fillId="0" borderId="0" xfId="0" applyNumberFormat="1" applyFill="1" applyAlignment="1">
      <alignment vertical="center" wrapText="1"/>
    </xf>
    <xf numFmtId="0" fontId="33" fillId="29" borderId="10" xfId="0" applyFont="1" applyFill="1" applyBorder="1" applyAlignment="1">
      <alignment horizontal="center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7" xfId="0" applyFont="1" applyFill="1" applyBorder="1" applyAlignment="1">
      <alignment horizontal="center" vertical="center" wrapText="1"/>
    </xf>
    <xf numFmtId="0" fontId="8" fillId="23" borderId="24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8" xfId="0" applyNumberFormat="1" applyFont="1" applyFill="1" applyBorder="1" applyAlignment="1">
      <alignment horizontal="center" vertical="center" wrapText="1"/>
    </xf>
    <xf numFmtId="9" fontId="39" fillId="23" borderId="11" xfId="759" applyNumberFormat="1" applyFont="1" applyFill="1" applyBorder="1" applyAlignment="1">
      <alignment horizontal="center" vertical="center" wrapText="1"/>
    </xf>
    <xf numFmtId="9" fontId="39" fillId="23" borderId="13" xfId="759" applyNumberFormat="1" applyFont="1" applyFill="1" applyBorder="1" applyAlignment="1">
      <alignment horizontal="center" vertical="center" wrapText="1"/>
    </xf>
    <xf numFmtId="9" fontId="39" fillId="23" borderId="29" xfId="759" applyNumberFormat="1" applyFont="1" applyFill="1" applyBorder="1" applyAlignment="1">
      <alignment horizontal="center" vertical="center" wrapText="1"/>
    </xf>
    <xf numFmtId="0" fontId="3" fillId="36" borderId="17" xfId="0" applyFont="1" applyFill="1" applyBorder="1" applyAlignment="1">
      <alignment horizontal="center" vertical="center" wrapText="1"/>
    </xf>
    <xf numFmtId="0" fontId="3" fillId="36" borderId="18" xfId="0" applyFont="1" applyFill="1" applyBorder="1" applyAlignment="1">
      <alignment horizontal="center" vertical="center" wrapText="1"/>
    </xf>
    <xf numFmtId="0" fontId="3" fillId="36" borderId="28" xfId="0" applyFont="1" applyFill="1" applyBorder="1" applyAlignment="1">
      <alignment horizontal="center" vertical="center" wrapText="1"/>
    </xf>
    <xf numFmtId="0" fontId="1" fillId="30" borderId="34" xfId="0" applyFont="1" applyFill="1" applyBorder="1" applyAlignment="1">
      <alignment vertical="center" wrapText="1"/>
    </xf>
    <xf numFmtId="0" fontId="0" fillId="30" borderId="35" xfId="0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33" fillId="27" borderId="20" xfId="0" applyFont="1" applyFill="1" applyBorder="1" applyAlignment="1">
      <alignment horizontal="center" vertical="center" wrapText="1"/>
    </xf>
    <xf numFmtId="0" fontId="33" fillId="27" borderId="10" xfId="0" applyFont="1" applyFill="1" applyBorder="1" applyAlignment="1">
      <alignment horizontal="center" vertical="center" wrapText="1"/>
    </xf>
    <xf numFmtId="0" fontId="33" fillId="27" borderId="38" xfId="0" applyFont="1" applyFill="1" applyBorder="1" applyAlignment="1">
      <alignment horizontal="center" vertical="center" wrapText="1"/>
    </xf>
    <xf numFmtId="0" fontId="33" fillId="27" borderId="39" xfId="0" applyFont="1" applyFill="1" applyBorder="1" applyAlignment="1">
      <alignment horizontal="center" vertical="center" wrapText="1"/>
    </xf>
    <xf numFmtId="0" fontId="33" fillId="27" borderId="40" xfId="0" applyFont="1" applyFill="1" applyBorder="1" applyAlignment="1">
      <alignment horizontal="center" vertical="center" wrapText="1"/>
    </xf>
    <xf numFmtId="0" fontId="33" fillId="27" borderId="46" xfId="0" applyFont="1" applyFill="1" applyBorder="1" applyAlignment="1">
      <alignment horizontal="center" vertical="center" wrapText="1"/>
    </xf>
    <xf numFmtId="0" fontId="33" fillId="27" borderId="47" xfId="0" applyFont="1" applyFill="1" applyBorder="1" applyAlignment="1">
      <alignment horizontal="center" vertical="center" wrapText="1"/>
    </xf>
    <xf numFmtId="0" fontId="33" fillId="27" borderId="19" xfId="0" applyFont="1" applyFill="1" applyBorder="1" applyAlignment="1">
      <alignment horizontal="center" vertical="center" wrapText="1"/>
    </xf>
    <xf numFmtId="0" fontId="33" fillId="27" borderId="24" xfId="0" applyFont="1" applyFill="1" applyBorder="1" applyAlignment="1">
      <alignment horizontal="center" vertical="center" wrapText="1"/>
    </xf>
    <xf numFmtId="0" fontId="33" fillId="27" borderId="21" xfId="0" applyFont="1" applyFill="1" applyBorder="1" applyAlignment="1">
      <alignment horizontal="center" vertical="center" wrapText="1"/>
    </xf>
    <xf numFmtId="49" fontId="33" fillId="27" borderId="20" xfId="0" applyNumberFormat="1" applyFont="1" applyFill="1" applyBorder="1" applyAlignment="1">
      <alignment horizontal="center" vertical="center" wrapText="1"/>
    </xf>
    <xf numFmtId="49" fontId="33" fillId="27" borderId="21" xfId="0" applyNumberFormat="1" applyFont="1" applyFill="1" applyBorder="1" applyAlignment="1">
      <alignment horizontal="center" vertical="center" wrapText="1"/>
    </xf>
    <xf numFmtId="167" fontId="42" fillId="0" borderId="0" xfId="0" applyNumberFormat="1" applyFont="1" applyBorder="1" applyAlignment="1">
      <alignment horizontal="center" vertical="center" wrapText="1"/>
    </xf>
    <xf numFmtId="0" fontId="1" fillId="0" borderId="34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172" fontId="33" fillId="27" borderId="36" xfId="0" applyNumberFormat="1" applyFont="1" applyFill="1" applyBorder="1" applyAlignment="1">
      <alignment horizontal="center" vertical="center" wrapText="1"/>
    </xf>
    <xf numFmtId="172" fontId="33" fillId="27" borderId="37" xfId="0" applyNumberFormat="1" applyFont="1" applyFill="1" applyBorder="1" applyAlignment="1">
      <alignment horizontal="center" vertical="center" wrapText="1"/>
    </xf>
    <xf numFmtId="0" fontId="33" fillId="27" borderId="11" xfId="0" applyFont="1" applyFill="1" applyBorder="1" applyAlignment="1">
      <alignment horizontal="center" vertical="center" wrapText="1"/>
    </xf>
    <xf numFmtId="0" fontId="33" fillId="27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right" vertical="center" wrapText="1"/>
    </xf>
    <xf numFmtId="0" fontId="1" fillId="30" borderId="10" xfId="0" applyFont="1" applyFill="1" applyBorder="1" applyAlignment="1">
      <alignment vertical="center" wrapText="1"/>
    </xf>
    <xf numFmtId="0" fontId="0" fillId="30" borderId="10" xfId="0" applyFill="1" applyBorder="1" applyAlignment="1">
      <alignment vertical="center" wrapText="1"/>
    </xf>
    <xf numFmtId="0" fontId="33" fillId="27" borderId="30" xfId="0" applyFont="1" applyFill="1" applyBorder="1" applyAlignment="1">
      <alignment horizontal="center" vertical="center" wrapText="1"/>
    </xf>
    <xf numFmtId="0" fontId="33" fillId="27" borderId="31" xfId="0" applyFont="1" applyFill="1" applyBorder="1" applyAlignment="1">
      <alignment horizontal="center" vertical="center" wrapText="1"/>
    </xf>
    <xf numFmtId="0" fontId="33" fillId="27" borderId="32" xfId="0" applyFont="1" applyFill="1" applyBorder="1" applyAlignment="1">
      <alignment horizontal="center" vertical="center" wrapText="1"/>
    </xf>
    <xf numFmtId="0" fontId="33" fillId="27" borderId="3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4" fillId="0" borderId="0" xfId="0" applyFont="1" applyAlignment="1">
      <alignment horizontal="center" vertical="center"/>
    </xf>
    <xf numFmtId="9" fontId="46" fillId="30" borderId="9" xfId="759" applyFont="1" applyFill="1" applyBorder="1" applyAlignment="1">
      <alignment vertical="center"/>
    </xf>
  </cellXfs>
  <cellStyles count="7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a 2" xfId="28"/>
    <cellStyle name="Euro" xfId="29"/>
    <cellStyle name="Euro 10" xfId="30"/>
    <cellStyle name="Euro 11" xfId="31"/>
    <cellStyle name="Euro 12" xfId="32"/>
    <cellStyle name="Euro 13" xfId="33"/>
    <cellStyle name="Euro 14" xfId="34"/>
    <cellStyle name="Euro 15" xfId="35"/>
    <cellStyle name="Euro 16" xfId="36"/>
    <cellStyle name="Euro 17" xfId="37"/>
    <cellStyle name="Euro 18" xfId="38"/>
    <cellStyle name="Euro 19" xfId="39"/>
    <cellStyle name="Euro 2" xfId="40"/>
    <cellStyle name="Euro 20" xfId="41"/>
    <cellStyle name="Euro 21" xfId="42"/>
    <cellStyle name="Euro 22" xfId="43"/>
    <cellStyle name="Euro 23" xfId="44"/>
    <cellStyle name="Euro 3" xfId="45"/>
    <cellStyle name="Euro 4" xfId="46"/>
    <cellStyle name="Euro 5" xfId="47"/>
    <cellStyle name="Euro 6" xfId="48"/>
    <cellStyle name="Euro 7" xfId="49"/>
    <cellStyle name="Euro 8" xfId="50"/>
    <cellStyle name="Euro 9" xfId="51"/>
    <cellStyle name="Explanatory Text" xfId="52"/>
    <cellStyle name="Good" xfId="53"/>
    <cellStyle name="Heading 1" xfId="54"/>
    <cellStyle name="Heading 2" xfId="55"/>
    <cellStyle name="Heading 3" xfId="56"/>
    <cellStyle name="Heading 4" xfId="57"/>
    <cellStyle name="Hipervínculo" xfId="58" builtinId="8"/>
    <cellStyle name="Input" xfId="59"/>
    <cellStyle name="Linked Cell" xfId="60"/>
    <cellStyle name="Millares" xfId="61" builtinId="3"/>
    <cellStyle name="Millares 58" xfId="62"/>
    <cellStyle name="Millares 7" xfId="63"/>
    <cellStyle name="Millares 7 2" xfId="64"/>
    <cellStyle name="Moneda" xfId="65" builtinId="4"/>
    <cellStyle name="Moneda 2 2" xfId="66"/>
    <cellStyle name="Normal" xfId="0" builtinId="0"/>
    <cellStyle name="Normal 2 10" xfId="67"/>
    <cellStyle name="Normal 2 100" xfId="68"/>
    <cellStyle name="Normal 2 101" xfId="69"/>
    <cellStyle name="Normal 2 102" xfId="70"/>
    <cellStyle name="Normal 2 103" xfId="71"/>
    <cellStyle name="Normal 2 104" xfId="72"/>
    <cellStyle name="Normal 2 105" xfId="73"/>
    <cellStyle name="Normal 2 106" xfId="74"/>
    <cellStyle name="Normal 2 107" xfId="75"/>
    <cellStyle name="Normal 2 108" xfId="76"/>
    <cellStyle name="Normal 2 109" xfId="77"/>
    <cellStyle name="Normal 2 11" xfId="78"/>
    <cellStyle name="Normal 2 110" xfId="79"/>
    <cellStyle name="Normal 2 111" xfId="80"/>
    <cellStyle name="Normal 2 112" xfId="81"/>
    <cellStyle name="Normal 2 113" xfId="82"/>
    <cellStyle name="Normal 2 114" xfId="83"/>
    <cellStyle name="Normal 2 115" xfId="84"/>
    <cellStyle name="Normal 2 116" xfId="85"/>
    <cellStyle name="Normal 2 117" xfId="86"/>
    <cellStyle name="Normal 2 118" xfId="87"/>
    <cellStyle name="Normal 2 119" xfId="88"/>
    <cellStyle name="Normal 2 12" xfId="89"/>
    <cellStyle name="Normal 2 120" xfId="90"/>
    <cellStyle name="Normal 2 121" xfId="91"/>
    <cellStyle name="Normal 2 122" xfId="92"/>
    <cellStyle name="Normal 2 123" xfId="93"/>
    <cellStyle name="Normal 2 124" xfId="94"/>
    <cellStyle name="Normal 2 125" xfId="95"/>
    <cellStyle name="Normal 2 126" xfId="96"/>
    <cellStyle name="Normal 2 127" xfId="97"/>
    <cellStyle name="Normal 2 128" xfId="98"/>
    <cellStyle name="Normal 2 129" xfId="99"/>
    <cellStyle name="Normal 2 13" xfId="100"/>
    <cellStyle name="Normal 2 130" xfId="101"/>
    <cellStyle name="Normal 2 131" xfId="102"/>
    <cellStyle name="Normal 2 132" xfId="103"/>
    <cellStyle name="Normal 2 133" xfId="104"/>
    <cellStyle name="Normal 2 134" xfId="105"/>
    <cellStyle name="Normal 2 135" xfId="106"/>
    <cellStyle name="Normal 2 136" xfId="107"/>
    <cellStyle name="Normal 2 137" xfId="108"/>
    <cellStyle name="Normal 2 138" xfId="109"/>
    <cellStyle name="Normal 2 139" xfId="110"/>
    <cellStyle name="Normal 2 14" xfId="111"/>
    <cellStyle name="Normal 2 140" xfId="112"/>
    <cellStyle name="Normal 2 141" xfId="113"/>
    <cellStyle name="Normal 2 142" xfId="114"/>
    <cellStyle name="Normal 2 143" xfId="115"/>
    <cellStyle name="Normal 2 144" xfId="116"/>
    <cellStyle name="Normal 2 145" xfId="117"/>
    <cellStyle name="Normal 2 146" xfId="118"/>
    <cellStyle name="Normal 2 147" xfId="119"/>
    <cellStyle name="Normal 2 148" xfId="120"/>
    <cellStyle name="Normal 2 149" xfId="121"/>
    <cellStyle name="Normal 2 15" xfId="122"/>
    <cellStyle name="Normal 2 15 10" xfId="123"/>
    <cellStyle name="Normal 2 15 11" xfId="124"/>
    <cellStyle name="Normal 2 15 12" xfId="125"/>
    <cellStyle name="Normal 2 15 13" xfId="126"/>
    <cellStyle name="Normal 2 15 14" xfId="127"/>
    <cellStyle name="Normal 2 15 15" xfId="128"/>
    <cellStyle name="Normal 2 15 16" xfId="129"/>
    <cellStyle name="Normal 2 15 17" xfId="130"/>
    <cellStyle name="Normal 2 15 18" xfId="131"/>
    <cellStyle name="Normal 2 15 19" xfId="132"/>
    <cellStyle name="Normal 2 15 2" xfId="133"/>
    <cellStyle name="Normal 2 15 20" xfId="134"/>
    <cellStyle name="Normal 2 15 21" xfId="135"/>
    <cellStyle name="Normal 2 15 3" xfId="136"/>
    <cellStyle name="Normal 2 15 4" xfId="137"/>
    <cellStyle name="Normal 2 15 5" xfId="138"/>
    <cellStyle name="Normal 2 15 6" xfId="139"/>
    <cellStyle name="Normal 2 15 7" xfId="140"/>
    <cellStyle name="Normal 2 15 8" xfId="141"/>
    <cellStyle name="Normal 2 15 9" xfId="142"/>
    <cellStyle name="Normal 2 150" xfId="143"/>
    <cellStyle name="Normal 2 151" xfId="144"/>
    <cellStyle name="Normal 2 152" xfId="145"/>
    <cellStyle name="Normal 2 153" xfId="146"/>
    <cellStyle name="Normal 2 154" xfId="147"/>
    <cellStyle name="Normal 2 155" xfId="148"/>
    <cellStyle name="Normal 2 156" xfId="149"/>
    <cellStyle name="Normal 2 157" xfId="150"/>
    <cellStyle name="Normal 2 158" xfId="151"/>
    <cellStyle name="Normal 2 159" xfId="152"/>
    <cellStyle name="Normal 2 16" xfId="153"/>
    <cellStyle name="Normal 2 16 10" xfId="154"/>
    <cellStyle name="Normal 2 16 11" xfId="155"/>
    <cellStyle name="Normal 2 16 12" xfId="156"/>
    <cellStyle name="Normal 2 16 13" xfId="157"/>
    <cellStyle name="Normal 2 16 14" xfId="158"/>
    <cellStyle name="Normal 2 16 15" xfId="159"/>
    <cellStyle name="Normal 2 16 16" xfId="160"/>
    <cellStyle name="Normal 2 16 17" xfId="161"/>
    <cellStyle name="Normal 2 16 18" xfId="162"/>
    <cellStyle name="Normal 2 16 19" xfId="163"/>
    <cellStyle name="Normal 2 16 2" xfId="164"/>
    <cellStyle name="Normal 2 16 20" xfId="165"/>
    <cellStyle name="Normal 2 16 21" xfId="166"/>
    <cellStyle name="Normal 2 16 3" xfId="167"/>
    <cellStyle name="Normal 2 16 4" xfId="168"/>
    <cellStyle name="Normal 2 16 5" xfId="169"/>
    <cellStyle name="Normal 2 16 6" xfId="170"/>
    <cellStyle name="Normal 2 16 7" xfId="171"/>
    <cellStyle name="Normal 2 16 8" xfId="172"/>
    <cellStyle name="Normal 2 16 9" xfId="173"/>
    <cellStyle name="Normal 2 160" xfId="174"/>
    <cellStyle name="Normal 2 161" xfId="175"/>
    <cellStyle name="Normal 2 162" xfId="176"/>
    <cellStyle name="Normal 2 163" xfId="177"/>
    <cellStyle name="Normal 2 164" xfId="178"/>
    <cellStyle name="Normal 2 165" xfId="179"/>
    <cellStyle name="Normal 2 166" xfId="180"/>
    <cellStyle name="Normal 2 167" xfId="181"/>
    <cellStyle name="Normal 2 168" xfId="182"/>
    <cellStyle name="Normal 2 169" xfId="183"/>
    <cellStyle name="Normal 2 17" xfId="184"/>
    <cellStyle name="Normal 2 17 10" xfId="185"/>
    <cellStyle name="Normal 2 17 11" xfId="186"/>
    <cellStyle name="Normal 2 17 12" xfId="187"/>
    <cellStyle name="Normal 2 17 13" xfId="188"/>
    <cellStyle name="Normal 2 17 14" xfId="189"/>
    <cellStyle name="Normal 2 17 15" xfId="190"/>
    <cellStyle name="Normal 2 17 16" xfId="191"/>
    <cellStyle name="Normal 2 17 17" xfId="192"/>
    <cellStyle name="Normal 2 17 18" xfId="193"/>
    <cellStyle name="Normal 2 17 19" xfId="194"/>
    <cellStyle name="Normal 2 17 2" xfId="195"/>
    <cellStyle name="Normal 2 17 20" xfId="196"/>
    <cellStyle name="Normal 2 17 21" xfId="197"/>
    <cellStyle name="Normal 2 17 3" xfId="198"/>
    <cellStyle name="Normal 2 17 4" xfId="199"/>
    <cellStyle name="Normal 2 17 5" xfId="200"/>
    <cellStyle name="Normal 2 17 6" xfId="201"/>
    <cellStyle name="Normal 2 17 7" xfId="202"/>
    <cellStyle name="Normal 2 17 8" xfId="203"/>
    <cellStyle name="Normal 2 17 9" xfId="204"/>
    <cellStyle name="Normal 2 170" xfId="205"/>
    <cellStyle name="Normal 2 171" xfId="206"/>
    <cellStyle name="Normal 2 172" xfId="207"/>
    <cellStyle name="Normal 2 173" xfId="208"/>
    <cellStyle name="Normal 2 174" xfId="209"/>
    <cellStyle name="Normal 2 175" xfId="210"/>
    <cellStyle name="Normal 2 176" xfId="211"/>
    <cellStyle name="Normal 2 177" xfId="212"/>
    <cellStyle name="Normal 2 178" xfId="213"/>
    <cellStyle name="Normal 2 179" xfId="214"/>
    <cellStyle name="Normal 2 18" xfId="215"/>
    <cellStyle name="Normal 2 180" xfId="216"/>
    <cellStyle name="Normal 2 181" xfId="217"/>
    <cellStyle name="Normal 2 182" xfId="218"/>
    <cellStyle name="Normal 2 183" xfId="219"/>
    <cellStyle name="Normal 2 184" xfId="220"/>
    <cellStyle name="Normal 2 185" xfId="221"/>
    <cellStyle name="Normal 2 186" xfId="222"/>
    <cellStyle name="Normal 2 187" xfId="223"/>
    <cellStyle name="Normal 2 188" xfId="224"/>
    <cellStyle name="Normal 2 189" xfId="225"/>
    <cellStyle name="Normal 2 19" xfId="226"/>
    <cellStyle name="Normal 2 190" xfId="227"/>
    <cellStyle name="Normal 2 191" xfId="228"/>
    <cellStyle name="Normal 2 192" xfId="229"/>
    <cellStyle name="Normal 2 193" xfId="230"/>
    <cellStyle name="Normal 2 194" xfId="231"/>
    <cellStyle name="Normal 2 195" xfId="232"/>
    <cellStyle name="Normal 2 196" xfId="233"/>
    <cellStyle name="Normal 2 197" xfId="234"/>
    <cellStyle name="Normal 2 198" xfId="235"/>
    <cellStyle name="Normal 2 199" xfId="236"/>
    <cellStyle name="Normal 2 2" xfId="237"/>
    <cellStyle name="Normal 2 20" xfId="238"/>
    <cellStyle name="Normal 2 200" xfId="239"/>
    <cellStyle name="Normal 2 201" xfId="240"/>
    <cellStyle name="Normal 2 202" xfId="241"/>
    <cellStyle name="Normal 2 203" xfId="242"/>
    <cellStyle name="Normal 2 204" xfId="243"/>
    <cellStyle name="Normal 2 205" xfId="244"/>
    <cellStyle name="Normal 2 206" xfId="245"/>
    <cellStyle name="Normal 2 207" xfId="246"/>
    <cellStyle name="Normal 2 208" xfId="247"/>
    <cellStyle name="Normal 2 209" xfId="248"/>
    <cellStyle name="Normal 2 21" xfId="249"/>
    <cellStyle name="Normal 2 210" xfId="250"/>
    <cellStyle name="Normal 2 211" xfId="251"/>
    <cellStyle name="Normal 2 212" xfId="252"/>
    <cellStyle name="Normal 2 213" xfId="253"/>
    <cellStyle name="Normal 2 214" xfId="254"/>
    <cellStyle name="Normal 2 215" xfId="255"/>
    <cellStyle name="Normal 2 216" xfId="256"/>
    <cellStyle name="Normal 2 217" xfId="257"/>
    <cellStyle name="Normal 2 218" xfId="258"/>
    <cellStyle name="Normal 2 219" xfId="259"/>
    <cellStyle name="Normal 2 22" xfId="260"/>
    <cellStyle name="Normal 2 220" xfId="261"/>
    <cellStyle name="Normal 2 221" xfId="262"/>
    <cellStyle name="Normal 2 222" xfId="263"/>
    <cellStyle name="Normal 2 223" xfId="264"/>
    <cellStyle name="Normal 2 224" xfId="265"/>
    <cellStyle name="Normal 2 225" xfId="266"/>
    <cellStyle name="Normal 2 226" xfId="267"/>
    <cellStyle name="Normal 2 227" xfId="268"/>
    <cellStyle name="Normal 2 228" xfId="269"/>
    <cellStyle name="Normal 2 229" xfId="270"/>
    <cellStyle name="Normal 2 23" xfId="271"/>
    <cellStyle name="Normal 2 230" xfId="272"/>
    <cellStyle name="Normal 2 231" xfId="273"/>
    <cellStyle name="Normal 2 232" xfId="274"/>
    <cellStyle name="Normal 2 233" xfId="275"/>
    <cellStyle name="Normal 2 234" xfId="276"/>
    <cellStyle name="Normal 2 235" xfId="277"/>
    <cellStyle name="Normal 2 236" xfId="278"/>
    <cellStyle name="Normal 2 237" xfId="279"/>
    <cellStyle name="Normal 2 238" xfId="280"/>
    <cellStyle name="Normal 2 239" xfId="281"/>
    <cellStyle name="Normal 2 24" xfId="282"/>
    <cellStyle name="Normal 2 240" xfId="283"/>
    <cellStyle name="Normal 2 241" xfId="284"/>
    <cellStyle name="Normal 2 242" xfId="285"/>
    <cellStyle name="Normal 2 243" xfId="286"/>
    <cellStyle name="Normal 2 244" xfId="287"/>
    <cellStyle name="Normal 2 245" xfId="288"/>
    <cellStyle name="Normal 2 246" xfId="289"/>
    <cellStyle name="Normal 2 25" xfId="290"/>
    <cellStyle name="Normal 2 26" xfId="291"/>
    <cellStyle name="Normal 2 27" xfId="292"/>
    <cellStyle name="Normal 2 28" xfId="293"/>
    <cellStyle name="Normal 2 29" xfId="294"/>
    <cellStyle name="Normal 2 3" xfId="295"/>
    <cellStyle name="Normal 2 30" xfId="296"/>
    <cellStyle name="Normal 2 31" xfId="297"/>
    <cellStyle name="Normal 2 32" xfId="298"/>
    <cellStyle name="Normal 2 33" xfId="299"/>
    <cellStyle name="Normal 2 33 10" xfId="300"/>
    <cellStyle name="Normal 2 33 11" xfId="301"/>
    <cellStyle name="Normal 2 33 12" xfId="302"/>
    <cellStyle name="Normal 2 33 13" xfId="303"/>
    <cellStyle name="Normal 2 33 14" xfId="304"/>
    <cellStyle name="Normal 2 33 15" xfId="305"/>
    <cellStyle name="Normal 2 33 16" xfId="306"/>
    <cellStyle name="Normal 2 33 17" xfId="307"/>
    <cellStyle name="Normal 2 33 18" xfId="308"/>
    <cellStyle name="Normal 2 33 19" xfId="309"/>
    <cellStyle name="Normal 2 33 2" xfId="310"/>
    <cellStyle name="Normal 2 33 20" xfId="311"/>
    <cellStyle name="Normal 2 33 21" xfId="312"/>
    <cellStyle name="Normal 2 33 3" xfId="313"/>
    <cellStyle name="Normal 2 33 4" xfId="314"/>
    <cellStyle name="Normal 2 33 5" xfId="315"/>
    <cellStyle name="Normal 2 33 6" xfId="316"/>
    <cellStyle name="Normal 2 33 7" xfId="317"/>
    <cellStyle name="Normal 2 33 8" xfId="318"/>
    <cellStyle name="Normal 2 33 9" xfId="319"/>
    <cellStyle name="Normal 2 34" xfId="320"/>
    <cellStyle name="Normal 2 35" xfId="321"/>
    <cellStyle name="Normal 2 36" xfId="322"/>
    <cellStyle name="Normal 2 37" xfId="323"/>
    <cellStyle name="Normal 2 38" xfId="324"/>
    <cellStyle name="Normal 2 39" xfId="325"/>
    <cellStyle name="Normal 2 4" xfId="326"/>
    <cellStyle name="Normal 2 40" xfId="327"/>
    <cellStyle name="Normal 2 41" xfId="328"/>
    <cellStyle name="Normal 2 42" xfId="329"/>
    <cellStyle name="Normal 2 43" xfId="330"/>
    <cellStyle name="Normal 2 44" xfId="331"/>
    <cellStyle name="Normal 2 45" xfId="332"/>
    <cellStyle name="Normal 2 46" xfId="333"/>
    <cellStyle name="Normal 2 47" xfId="334"/>
    <cellStyle name="Normal 2 48" xfId="335"/>
    <cellStyle name="Normal 2 49" xfId="336"/>
    <cellStyle name="Normal 2 5" xfId="337"/>
    <cellStyle name="Normal 2 50" xfId="338"/>
    <cellStyle name="Normal 2 51" xfId="339"/>
    <cellStyle name="Normal 2 52" xfId="340"/>
    <cellStyle name="Normal 2 53" xfId="341"/>
    <cellStyle name="Normal 2 54" xfId="342"/>
    <cellStyle name="Normal 2 55" xfId="343"/>
    <cellStyle name="Normal 2 56" xfId="344"/>
    <cellStyle name="Normal 2 57" xfId="345"/>
    <cellStyle name="Normal 2 58" xfId="346"/>
    <cellStyle name="Normal 2 59" xfId="347"/>
    <cellStyle name="Normal 2 6" xfId="348"/>
    <cellStyle name="Normal 2 60" xfId="349"/>
    <cellStyle name="Normal 2 61" xfId="350"/>
    <cellStyle name="Normal 2 62" xfId="351"/>
    <cellStyle name="Normal 2 63" xfId="352"/>
    <cellStyle name="Normal 2 64" xfId="353"/>
    <cellStyle name="Normal 2 65" xfId="354"/>
    <cellStyle name="Normal 2 66" xfId="355"/>
    <cellStyle name="Normal 2 67" xfId="356"/>
    <cellStyle name="Normal 2 67 10" xfId="357"/>
    <cellStyle name="Normal 2 67 11" xfId="358"/>
    <cellStyle name="Normal 2 67 12" xfId="359"/>
    <cellStyle name="Normal 2 67 13" xfId="360"/>
    <cellStyle name="Normal 2 67 14" xfId="361"/>
    <cellStyle name="Normal 2 67 15" xfId="362"/>
    <cellStyle name="Normal 2 67 16" xfId="363"/>
    <cellStyle name="Normal 2 67 17" xfId="364"/>
    <cellStyle name="Normal 2 67 18" xfId="365"/>
    <cellStyle name="Normal 2 67 19" xfId="366"/>
    <cellStyle name="Normal 2 67 2" xfId="367"/>
    <cellStyle name="Normal 2 67 20" xfId="368"/>
    <cellStyle name="Normal 2 67 21" xfId="369"/>
    <cellStyle name="Normal 2 67 3" xfId="370"/>
    <cellStyle name="Normal 2 67 4" xfId="371"/>
    <cellStyle name="Normal 2 67 5" xfId="372"/>
    <cellStyle name="Normal 2 67 6" xfId="373"/>
    <cellStyle name="Normal 2 67 7" xfId="374"/>
    <cellStyle name="Normal 2 67 8" xfId="375"/>
    <cellStyle name="Normal 2 67 9" xfId="376"/>
    <cellStyle name="Normal 2 68" xfId="377"/>
    <cellStyle name="Normal 2 68 10" xfId="378"/>
    <cellStyle name="Normal 2 68 11" xfId="379"/>
    <cellStyle name="Normal 2 68 12" xfId="380"/>
    <cellStyle name="Normal 2 68 13" xfId="381"/>
    <cellStyle name="Normal 2 68 14" xfId="382"/>
    <cellStyle name="Normal 2 68 15" xfId="383"/>
    <cellStyle name="Normal 2 68 16" xfId="384"/>
    <cellStyle name="Normal 2 68 17" xfId="385"/>
    <cellStyle name="Normal 2 68 18" xfId="386"/>
    <cellStyle name="Normal 2 68 19" xfId="387"/>
    <cellStyle name="Normal 2 68 2" xfId="388"/>
    <cellStyle name="Normal 2 68 20" xfId="389"/>
    <cellStyle name="Normal 2 68 21" xfId="390"/>
    <cellStyle name="Normal 2 68 3" xfId="391"/>
    <cellStyle name="Normal 2 68 4" xfId="392"/>
    <cellStyle name="Normal 2 68 5" xfId="393"/>
    <cellStyle name="Normal 2 68 6" xfId="394"/>
    <cellStyle name="Normal 2 68 7" xfId="395"/>
    <cellStyle name="Normal 2 68 8" xfId="396"/>
    <cellStyle name="Normal 2 68 9" xfId="397"/>
    <cellStyle name="Normal 2 69" xfId="398"/>
    <cellStyle name="Normal 2 69 10" xfId="399"/>
    <cellStyle name="Normal 2 69 11" xfId="400"/>
    <cellStyle name="Normal 2 69 12" xfId="401"/>
    <cellStyle name="Normal 2 69 13" xfId="402"/>
    <cellStyle name="Normal 2 69 14" xfId="403"/>
    <cellStyle name="Normal 2 69 15" xfId="404"/>
    <cellStyle name="Normal 2 69 16" xfId="405"/>
    <cellStyle name="Normal 2 69 17" xfId="406"/>
    <cellStyle name="Normal 2 69 18" xfId="407"/>
    <cellStyle name="Normal 2 69 19" xfId="408"/>
    <cellStyle name="Normal 2 69 2" xfId="409"/>
    <cellStyle name="Normal 2 69 20" xfId="410"/>
    <cellStyle name="Normal 2 69 21" xfId="411"/>
    <cellStyle name="Normal 2 69 3" xfId="412"/>
    <cellStyle name="Normal 2 69 4" xfId="413"/>
    <cellStyle name="Normal 2 69 5" xfId="414"/>
    <cellStyle name="Normal 2 69 6" xfId="415"/>
    <cellStyle name="Normal 2 69 7" xfId="416"/>
    <cellStyle name="Normal 2 69 8" xfId="417"/>
    <cellStyle name="Normal 2 69 9" xfId="418"/>
    <cellStyle name="Normal 2 7" xfId="419"/>
    <cellStyle name="Normal 2 70" xfId="420"/>
    <cellStyle name="Normal 2 71" xfId="421"/>
    <cellStyle name="Normal 2 72" xfId="422"/>
    <cellStyle name="Normal 2 73" xfId="423"/>
    <cellStyle name="Normal 2 74" xfId="424"/>
    <cellStyle name="Normal 2 75" xfId="425"/>
    <cellStyle name="Normal 2 76" xfId="426"/>
    <cellStyle name="Normal 2 77" xfId="427"/>
    <cellStyle name="Normal 2 78" xfId="428"/>
    <cellStyle name="Normal 2 79" xfId="429"/>
    <cellStyle name="Normal 2 8" xfId="430"/>
    <cellStyle name="Normal 2 80" xfId="431"/>
    <cellStyle name="Normal 2 81" xfId="432"/>
    <cellStyle name="Normal 2 82" xfId="433"/>
    <cellStyle name="Normal 2 82 10" xfId="434"/>
    <cellStyle name="Normal 2 82 11" xfId="435"/>
    <cellStyle name="Normal 2 82 12" xfId="436"/>
    <cellStyle name="Normal 2 82 13" xfId="437"/>
    <cellStyle name="Normal 2 82 14" xfId="438"/>
    <cellStyle name="Normal 2 82 15" xfId="439"/>
    <cellStyle name="Normal 2 82 16" xfId="440"/>
    <cellStyle name="Normal 2 82 17" xfId="441"/>
    <cellStyle name="Normal 2 82 18" xfId="442"/>
    <cellStyle name="Normal 2 82 19" xfId="443"/>
    <cellStyle name="Normal 2 82 2" xfId="444"/>
    <cellStyle name="Normal 2 82 20" xfId="445"/>
    <cellStyle name="Normal 2 82 21" xfId="446"/>
    <cellStyle name="Normal 2 82 3" xfId="447"/>
    <cellStyle name="Normal 2 82 4" xfId="448"/>
    <cellStyle name="Normal 2 82 5" xfId="449"/>
    <cellStyle name="Normal 2 82 6" xfId="450"/>
    <cellStyle name="Normal 2 82 7" xfId="451"/>
    <cellStyle name="Normal 2 82 8" xfId="452"/>
    <cellStyle name="Normal 2 82 9" xfId="453"/>
    <cellStyle name="Normal 2 83" xfId="454"/>
    <cellStyle name="Normal 2 83 10" xfId="455"/>
    <cellStyle name="Normal 2 83 11" xfId="456"/>
    <cellStyle name="Normal 2 83 12" xfId="457"/>
    <cellStyle name="Normal 2 83 13" xfId="458"/>
    <cellStyle name="Normal 2 83 14" xfId="459"/>
    <cellStyle name="Normal 2 83 15" xfId="460"/>
    <cellStyle name="Normal 2 83 16" xfId="461"/>
    <cellStyle name="Normal 2 83 17" xfId="462"/>
    <cellStyle name="Normal 2 83 18" xfId="463"/>
    <cellStyle name="Normal 2 83 19" xfId="464"/>
    <cellStyle name="Normal 2 83 2" xfId="465"/>
    <cellStyle name="Normal 2 83 20" xfId="466"/>
    <cellStyle name="Normal 2 83 21" xfId="467"/>
    <cellStyle name="Normal 2 83 3" xfId="468"/>
    <cellStyle name="Normal 2 83 4" xfId="469"/>
    <cellStyle name="Normal 2 83 5" xfId="470"/>
    <cellStyle name="Normal 2 83 6" xfId="471"/>
    <cellStyle name="Normal 2 83 7" xfId="472"/>
    <cellStyle name="Normal 2 83 8" xfId="473"/>
    <cellStyle name="Normal 2 83 9" xfId="474"/>
    <cellStyle name="Normal 2 84" xfId="475"/>
    <cellStyle name="Normal 2 84 10" xfId="476"/>
    <cellStyle name="Normal 2 84 11" xfId="477"/>
    <cellStyle name="Normal 2 84 12" xfId="478"/>
    <cellStyle name="Normal 2 84 13" xfId="479"/>
    <cellStyle name="Normal 2 84 14" xfId="480"/>
    <cellStyle name="Normal 2 84 15" xfId="481"/>
    <cellStyle name="Normal 2 84 16" xfId="482"/>
    <cellStyle name="Normal 2 84 17" xfId="483"/>
    <cellStyle name="Normal 2 84 18" xfId="484"/>
    <cellStyle name="Normal 2 84 19" xfId="485"/>
    <cellStyle name="Normal 2 84 2" xfId="486"/>
    <cellStyle name="Normal 2 84 20" xfId="487"/>
    <cellStyle name="Normal 2 84 21" xfId="488"/>
    <cellStyle name="Normal 2 84 3" xfId="489"/>
    <cellStyle name="Normal 2 84 4" xfId="490"/>
    <cellStyle name="Normal 2 84 5" xfId="491"/>
    <cellStyle name="Normal 2 84 6" xfId="492"/>
    <cellStyle name="Normal 2 84 7" xfId="493"/>
    <cellStyle name="Normal 2 84 8" xfId="494"/>
    <cellStyle name="Normal 2 84 9" xfId="495"/>
    <cellStyle name="Normal 2 85" xfId="496"/>
    <cellStyle name="Normal 2 85 10" xfId="497"/>
    <cellStyle name="Normal 2 85 11" xfId="498"/>
    <cellStyle name="Normal 2 85 12" xfId="499"/>
    <cellStyle name="Normal 2 85 13" xfId="500"/>
    <cellStyle name="Normal 2 85 14" xfId="501"/>
    <cellStyle name="Normal 2 85 15" xfId="502"/>
    <cellStyle name="Normal 2 85 16" xfId="503"/>
    <cellStyle name="Normal 2 85 17" xfId="504"/>
    <cellStyle name="Normal 2 85 18" xfId="505"/>
    <cellStyle name="Normal 2 85 19" xfId="506"/>
    <cellStyle name="Normal 2 85 2" xfId="507"/>
    <cellStyle name="Normal 2 85 20" xfId="508"/>
    <cellStyle name="Normal 2 85 21" xfId="509"/>
    <cellStyle name="Normal 2 85 3" xfId="510"/>
    <cellStyle name="Normal 2 85 4" xfId="511"/>
    <cellStyle name="Normal 2 85 5" xfId="512"/>
    <cellStyle name="Normal 2 85 6" xfId="513"/>
    <cellStyle name="Normal 2 85 7" xfId="514"/>
    <cellStyle name="Normal 2 85 8" xfId="515"/>
    <cellStyle name="Normal 2 85 9" xfId="516"/>
    <cellStyle name="Normal 2 86" xfId="517"/>
    <cellStyle name="Normal 2 86 10" xfId="518"/>
    <cellStyle name="Normal 2 86 11" xfId="519"/>
    <cellStyle name="Normal 2 86 12" xfId="520"/>
    <cellStyle name="Normal 2 86 13" xfId="521"/>
    <cellStyle name="Normal 2 86 14" xfId="522"/>
    <cellStyle name="Normal 2 86 15" xfId="523"/>
    <cellStyle name="Normal 2 86 16" xfId="524"/>
    <cellStyle name="Normal 2 86 17" xfId="525"/>
    <cellStyle name="Normal 2 86 18" xfId="526"/>
    <cellStyle name="Normal 2 86 19" xfId="527"/>
    <cellStyle name="Normal 2 86 2" xfId="528"/>
    <cellStyle name="Normal 2 86 20" xfId="529"/>
    <cellStyle name="Normal 2 86 21" xfId="530"/>
    <cellStyle name="Normal 2 86 3" xfId="531"/>
    <cellStyle name="Normal 2 86 4" xfId="532"/>
    <cellStyle name="Normal 2 86 5" xfId="533"/>
    <cellStyle name="Normal 2 86 6" xfId="534"/>
    <cellStyle name="Normal 2 86 7" xfId="535"/>
    <cellStyle name="Normal 2 86 8" xfId="536"/>
    <cellStyle name="Normal 2 86 9" xfId="537"/>
    <cellStyle name="Normal 2 87" xfId="538"/>
    <cellStyle name="Normal 2 88" xfId="539"/>
    <cellStyle name="Normal 2 89" xfId="540"/>
    <cellStyle name="Normal 2 9" xfId="541"/>
    <cellStyle name="Normal 2 90" xfId="542"/>
    <cellStyle name="Normal 2 91" xfId="543"/>
    <cellStyle name="Normal 2 92" xfId="544"/>
    <cellStyle name="Normal 2 93" xfId="545"/>
    <cellStyle name="Normal 2 94" xfId="546"/>
    <cellStyle name="Normal 2 95" xfId="547"/>
    <cellStyle name="Normal 2 96" xfId="548"/>
    <cellStyle name="Normal 2 97" xfId="549"/>
    <cellStyle name="Normal 2 98" xfId="550"/>
    <cellStyle name="Normal 2 99" xfId="551"/>
    <cellStyle name="Normal 3 10" xfId="552"/>
    <cellStyle name="Normal 3 11" xfId="553"/>
    <cellStyle name="Normal 3 12" xfId="554"/>
    <cellStyle name="Normal 3 13" xfId="555"/>
    <cellStyle name="Normal 3 14" xfId="556"/>
    <cellStyle name="Normal 3 15" xfId="557"/>
    <cellStyle name="Normal 3 2" xfId="558"/>
    <cellStyle name="Normal 3 2 10" xfId="559"/>
    <cellStyle name="Normal 3 2 11" xfId="560"/>
    <cellStyle name="Normal 3 2 12" xfId="561"/>
    <cellStyle name="Normal 3 2 13" xfId="562"/>
    <cellStyle name="Normal 3 2 14" xfId="563"/>
    <cellStyle name="Normal 3 2 15" xfId="564"/>
    <cellStyle name="Normal 3 2 16" xfId="565"/>
    <cellStyle name="Normal 3 2 17" xfId="566"/>
    <cellStyle name="Normal 3 2 18" xfId="567"/>
    <cellStyle name="Normal 3 2 19" xfId="568"/>
    <cellStyle name="Normal 3 2 2" xfId="569"/>
    <cellStyle name="Normal 3 2 2 10" xfId="570"/>
    <cellStyle name="Normal 3 2 2 11" xfId="571"/>
    <cellStyle name="Normal 3 2 2 12" xfId="572"/>
    <cellStyle name="Normal 3 2 2 13" xfId="573"/>
    <cellStyle name="Normal 3 2 2 14" xfId="574"/>
    <cellStyle name="Normal 3 2 2 15" xfId="575"/>
    <cellStyle name="Normal 3 2 2 16" xfId="576"/>
    <cellStyle name="Normal 3 2 2 17" xfId="577"/>
    <cellStyle name="Normal 3 2 2 18" xfId="578"/>
    <cellStyle name="Normal 3 2 2 19" xfId="579"/>
    <cellStyle name="Normal 3 2 2 2" xfId="580"/>
    <cellStyle name="Normal 3 2 2 2 10" xfId="581"/>
    <cellStyle name="Normal 3 2 2 2 11" xfId="582"/>
    <cellStyle name="Normal 3 2 2 2 12" xfId="583"/>
    <cellStyle name="Normal 3 2 2 2 13" xfId="584"/>
    <cellStyle name="Normal 3 2 2 2 14" xfId="585"/>
    <cellStyle name="Normal 3 2 2 2 15" xfId="586"/>
    <cellStyle name="Normal 3 2 2 2 16" xfId="587"/>
    <cellStyle name="Normal 3 2 2 2 17" xfId="588"/>
    <cellStyle name="Normal 3 2 2 2 18" xfId="589"/>
    <cellStyle name="Normal 3 2 2 2 19" xfId="590"/>
    <cellStyle name="Normal 3 2 2 2 2" xfId="591"/>
    <cellStyle name="Normal 3 2 2 2 20" xfId="592"/>
    <cellStyle name="Normal 3 2 2 2 21" xfId="593"/>
    <cellStyle name="Normal 3 2 2 2 3" xfId="594"/>
    <cellStyle name="Normal 3 2 2 2 4" xfId="595"/>
    <cellStyle name="Normal 3 2 2 2 5" xfId="596"/>
    <cellStyle name="Normal 3 2 2 2 6" xfId="597"/>
    <cellStyle name="Normal 3 2 2 2 7" xfId="598"/>
    <cellStyle name="Normal 3 2 2 2 8" xfId="599"/>
    <cellStyle name="Normal 3 2 2 2 9" xfId="600"/>
    <cellStyle name="Normal 3 2 2 20" xfId="601"/>
    <cellStyle name="Normal 3 2 2 21" xfId="602"/>
    <cellStyle name="Normal 3 2 2 3" xfId="603"/>
    <cellStyle name="Normal 3 2 2 4" xfId="604"/>
    <cellStyle name="Normal 3 2 2 5" xfId="605"/>
    <cellStyle name="Normal 3 2 2 6" xfId="606"/>
    <cellStyle name="Normal 3 2 2 7" xfId="607"/>
    <cellStyle name="Normal 3 2 2 8" xfId="608"/>
    <cellStyle name="Normal 3 2 2 9" xfId="609"/>
    <cellStyle name="Normal 3 2 20" xfId="610"/>
    <cellStyle name="Normal 3 2 21" xfId="611"/>
    <cellStyle name="Normal 3 2 22" xfId="612"/>
    <cellStyle name="Normal 3 2 23" xfId="613"/>
    <cellStyle name="Normal 3 2 24" xfId="614"/>
    <cellStyle name="Normal 3 2 25" xfId="615"/>
    <cellStyle name="Normal 3 2 26" xfId="616"/>
    <cellStyle name="Normal 3 2 27" xfId="617"/>
    <cellStyle name="Normal 3 2 28" xfId="618"/>
    <cellStyle name="Normal 3 2 29" xfId="619"/>
    <cellStyle name="Normal 3 2 3" xfId="620"/>
    <cellStyle name="Normal 3 2 30" xfId="621"/>
    <cellStyle name="Normal 3 2 31" xfId="622"/>
    <cellStyle name="Normal 3 2 32" xfId="623"/>
    <cellStyle name="Normal 3 2 33" xfId="624"/>
    <cellStyle name="Normal 3 2 34" xfId="625"/>
    <cellStyle name="Normal 3 2 35" xfId="626"/>
    <cellStyle name="Normal 3 2 36" xfId="627"/>
    <cellStyle name="Normal 3 2 4" xfId="628"/>
    <cellStyle name="Normal 3 2 5" xfId="629"/>
    <cellStyle name="Normal 3 2 6" xfId="630"/>
    <cellStyle name="Normal 3 2 7" xfId="631"/>
    <cellStyle name="Normal 3 2 8" xfId="632"/>
    <cellStyle name="Normal 3 2 9" xfId="633"/>
    <cellStyle name="Normal 3 3" xfId="634"/>
    <cellStyle name="Normal 3 4" xfId="635"/>
    <cellStyle name="Normal 3 5" xfId="636"/>
    <cellStyle name="Normal 3 6" xfId="637"/>
    <cellStyle name="Normal 3 7" xfId="638"/>
    <cellStyle name="Normal 3 8" xfId="639"/>
    <cellStyle name="Normal 3 9" xfId="640"/>
    <cellStyle name="Normal 4 10" xfId="641"/>
    <cellStyle name="Normal 4 11" xfId="642"/>
    <cellStyle name="Normal 4 12" xfId="643"/>
    <cellStyle name="Normal 4 13" xfId="644"/>
    <cellStyle name="Normal 4 2" xfId="645"/>
    <cellStyle name="Normal 4 3" xfId="646"/>
    <cellStyle name="Normal 4 4" xfId="647"/>
    <cellStyle name="Normal 4 5" xfId="648"/>
    <cellStyle name="Normal 4 6" xfId="649"/>
    <cellStyle name="Normal 4 7" xfId="650"/>
    <cellStyle name="Normal 4 8" xfId="651"/>
    <cellStyle name="Normal 4 9" xfId="652"/>
    <cellStyle name="Normal 58 10" xfId="653"/>
    <cellStyle name="Normal 58 11" xfId="654"/>
    <cellStyle name="Normal 58 12" xfId="655"/>
    <cellStyle name="Normal 58 13" xfId="656"/>
    <cellStyle name="Normal 58 14" xfId="657"/>
    <cellStyle name="Normal 58 15" xfId="658"/>
    <cellStyle name="Normal 58 16" xfId="659"/>
    <cellStyle name="Normal 58 17" xfId="660"/>
    <cellStyle name="Normal 58 18" xfId="661"/>
    <cellStyle name="Normal 58 19" xfId="662"/>
    <cellStyle name="Normal 58 2" xfId="663"/>
    <cellStyle name="Normal 58 20" xfId="664"/>
    <cellStyle name="Normal 58 21" xfId="665"/>
    <cellStyle name="Normal 58 3" xfId="666"/>
    <cellStyle name="Normal 58 4" xfId="667"/>
    <cellStyle name="Normal 58 5" xfId="668"/>
    <cellStyle name="Normal 58 6" xfId="669"/>
    <cellStyle name="Normal 58 7" xfId="670"/>
    <cellStyle name="Normal 58 8" xfId="671"/>
    <cellStyle name="Normal 58 9" xfId="672"/>
    <cellStyle name="Normal 61 10" xfId="673"/>
    <cellStyle name="Normal 61 11" xfId="674"/>
    <cellStyle name="Normal 61 12" xfId="675"/>
    <cellStyle name="Normal 61 13" xfId="676"/>
    <cellStyle name="Normal 61 14" xfId="677"/>
    <cellStyle name="Normal 61 15" xfId="678"/>
    <cellStyle name="Normal 61 16" xfId="679"/>
    <cellStyle name="Normal 61 17" xfId="680"/>
    <cellStyle name="Normal 61 18" xfId="681"/>
    <cellStyle name="Normal 61 19" xfId="682"/>
    <cellStyle name="Normal 61 2" xfId="683"/>
    <cellStyle name="Normal 61 3" xfId="684"/>
    <cellStyle name="Normal 61 4" xfId="685"/>
    <cellStyle name="Normal 61 5" xfId="686"/>
    <cellStyle name="Normal 61 6" xfId="687"/>
    <cellStyle name="Normal 61 7" xfId="688"/>
    <cellStyle name="Normal 61 8" xfId="689"/>
    <cellStyle name="Normal 61 9" xfId="690"/>
    <cellStyle name="Normal 7 10" xfId="691"/>
    <cellStyle name="Normal 7 11" xfId="692"/>
    <cellStyle name="Normal 7 12" xfId="693"/>
    <cellStyle name="Normal 7 13" xfId="694"/>
    <cellStyle name="Normal 7 14" xfId="695"/>
    <cellStyle name="Normal 7 14 10" xfId="696"/>
    <cellStyle name="Normal 7 14 11" xfId="697"/>
    <cellStyle name="Normal 7 14 12" xfId="698"/>
    <cellStyle name="Normal 7 14 13" xfId="699"/>
    <cellStyle name="Normal 7 14 14" xfId="700"/>
    <cellStyle name="Normal 7 14 15" xfId="701"/>
    <cellStyle name="Normal 7 14 16" xfId="702"/>
    <cellStyle name="Normal 7 14 17" xfId="703"/>
    <cellStyle name="Normal 7 14 18" xfId="704"/>
    <cellStyle name="Normal 7 14 19" xfId="705"/>
    <cellStyle name="Normal 7 14 2" xfId="706"/>
    <cellStyle name="Normal 7 14 20" xfId="707"/>
    <cellStyle name="Normal 7 14 21" xfId="708"/>
    <cellStyle name="Normal 7 14 3" xfId="709"/>
    <cellStyle name="Normal 7 14 4" xfId="710"/>
    <cellStyle name="Normal 7 14 5" xfId="711"/>
    <cellStyle name="Normal 7 14 6" xfId="712"/>
    <cellStyle name="Normal 7 14 7" xfId="713"/>
    <cellStyle name="Normal 7 14 8" xfId="714"/>
    <cellStyle name="Normal 7 14 9" xfId="715"/>
    <cellStyle name="Normal 7 15" xfId="716"/>
    <cellStyle name="Normal 7 16" xfId="717"/>
    <cellStyle name="Normal 7 17" xfId="718"/>
    <cellStyle name="Normal 7 18" xfId="719"/>
    <cellStyle name="Normal 7 19" xfId="720"/>
    <cellStyle name="Normal 7 2" xfId="721"/>
    <cellStyle name="Normal 7 20" xfId="722"/>
    <cellStyle name="Normal 7 21" xfId="723"/>
    <cellStyle name="Normal 7 22" xfId="724"/>
    <cellStyle name="Normal 7 23" xfId="725"/>
    <cellStyle name="Normal 7 24" xfId="726"/>
    <cellStyle name="Normal 7 25" xfId="727"/>
    <cellStyle name="Normal 7 26" xfId="728"/>
    <cellStyle name="Normal 7 27" xfId="729"/>
    <cellStyle name="Normal 7 28" xfId="730"/>
    <cellStyle name="Normal 7 29" xfId="731"/>
    <cellStyle name="Normal 7 3" xfId="732"/>
    <cellStyle name="Normal 7 30" xfId="733"/>
    <cellStyle name="Normal 7 31" xfId="734"/>
    <cellStyle name="Normal 7 32" xfId="735"/>
    <cellStyle name="Normal 7 33" xfId="736"/>
    <cellStyle name="Normal 7 34" xfId="737"/>
    <cellStyle name="Normal 7 35" xfId="738"/>
    <cellStyle name="Normal 7 36" xfId="739"/>
    <cellStyle name="Normal 7 37" xfId="740"/>
    <cellStyle name="Normal 7 38" xfId="741"/>
    <cellStyle name="Normal 7 39" xfId="742"/>
    <cellStyle name="Normal 7 4" xfId="743"/>
    <cellStyle name="Normal 7 40" xfId="744"/>
    <cellStyle name="Normal 7 41" xfId="745"/>
    <cellStyle name="Normal 7 42" xfId="746"/>
    <cellStyle name="Normal 7 43" xfId="747"/>
    <cellStyle name="Normal 7 44" xfId="748"/>
    <cellStyle name="Normal 7 45" xfId="749"/>
    <cellStyle name="Normal 7 46" xfId="750"/>
    <cellStyle name="Normal 7 47" xfId="751"/>
    <cellStyle name="Normal 7 5" xfId="752"/>
    <cellStyle name="Normal 7 6" xfId="753"/>
    <cellStyle name="Normal 7 7" xfId="754"/>
    <cellStyle name="Normal 7 8" xfId="755"/>
    <cellStyle name="Normal 7 9" xfId="756"/>
    <cellStyle name="Note" xfId="757"/>
    <cellStyle name="Output" xfId="758"/>
    <cellStyle name="Porcentaje" xfId="759" builtinId="5"/>
    <cellStyle name="Porcentual 58" xfId="760"/>
    <cellStyle name="Porcentual 6" xfId="761"/>
    <cellStyle name="Porcentual 6 2" xfId="762"/>
    <cellStyle name="Porcentual 7" xfId="763"/>
    <cellStyle name="Porcentual 7 2" xfId="764"/>
    <cellStyle name="TableStyleLight1" xfId="765"/>
    <cellStyle name="Title" xfId="766"/>
    <cellStyle name="Warning Text" xfId="767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95330739299606E-2"/>
          <c:y val="2.6748971193415638E-2"/>
          <c:w val="0.78988326848249024"/>
          <c:h val="0.44855967078189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invertIfNegative val="0"/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invertIfNegative val="0"/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082456"/>
        <c:axId val="274082848"/>
      </c:barChart>
      <c:catAx>
        <c:axId val="27408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74082848"/>
        <c:crosses val="autoZero"/>
        <c:auto val="1"/>
        <c:lblAlgn val="ctr"/>
        <c:lblOffset val="100"/>
        <c:noMultiLvlLbl val="0"/>
      </c:catAx>
      <c:valAx>
        <c:axId val="27408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74082456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35E-2"/>
          <c:y val="6.4814814814814867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noFill/>
            </c:spPr>
          </c:dPt>
          <c:dPt>
            <c:idx val="4"/>
            <c:bubble3D val="0"/>
            <c:spPr>
              <a:noFill/>
            </c:spPr>
          </c:dPt>
          <c:dPt>
            <c:idx val="5"/>
            <c:bubble3D val="0"/>
            <c:spPr>
              <a:noFill/>
            </c:spPr>
          </c:dPt>
          <c:dPt>
            <c:idx val="6"/>
            <c:bubble3D val="0"/>
            <c:spPr>
              <a:noFill/>
            </c:spPr>
          </c:dPt>
          <c:dPt>
            <c:idx val="7"/>
            <c:bubble3D val="0"/>
            <c:spPr>
              <a:noFill/>
            </c:spPr>
          </c:dPt>
          <c:dPt>
            <c:idx val="8"/>
            <c:bubble3D val="0"/>
            <c:spPr>
              <a:noFill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671384"/>
        <c:axId val="275671776"/>
      </c:scatterChart>
      <c:valAx>
        <c:axId val="27567138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275671776"/>
        <c:crossesAt val="0"/>
        <c:crossBetween val="midCat"/>
      </c:valAx>
      <c:valAx>
        <c:axId val="27567177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27567138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7495225597547E-2"/>
          <c:y val="0.1818187796545522"/>
          <c:w val="0.64473787767571322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noFill/>
            </c:spPr>
          </c:dPt>
          <c:dPt>
            <c:idx val="4"/>
            <c:bubble3D val="0"/>
            <c:spPr>
              <a:noFill/>
            </c:spPr>
          </c:dPt>
          <c:dPt>
            <c:idx val="5"/>
            <c:bubble3D val="0"/>
            <c:spPr>
              <a:noFill/>
            </c:spPr>
          </c:dPt>
          <c:dPt>
            <c:idx val="6"/>
            <c:bubble3D val="0"/>
            <c:spPr>
              <a:noFill/>
            </c:spPr>
          </c:dPt>
          <c:dPt>
            <c:idx val="7"/>
            <c:bubble3D val="0"/>
            <c:spPr>
              <a:noFill/>
            </c:spPr>
          </c:dPt>
          <c:dPt>
            <c:idx val="8"/>
            <c:bubble3D val="0"/>
            <c:spPr>
              <a:noFill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2017'!$U$5:$V$5</c:f>
            </c:numRef>
          </c:xVal>
          <c:yVal>
            <c:numRef>
              <c:f>'INDICADORES IDEP 2017'!$W$5:$X$5</c:f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082064"/>
        <c:axId val="274081672"/>
      </c:scatterChart>
      <c:valAx>
        <c:axId val="274082064"/>
        <c:scaling>
          <c:orientation val="minMax"/>
          <c:max val="1"/>
          <c:min val="-1"/>
        </c:scaling>
        <c:delete val="1"/>
        <c:axPos val="b"/>
        <c:majorTickMark val="out"/>
        <c:minorTickMark val="none"/>
        <c:tickLblPos val="nextTo"/>
        <c:crossAx val="274081672"/>
        <c:crossesAt val="0"/>
        <c:crossBetween val="midCat"/>
      </c:valAx>
      <c:valAx>
        <c:axId val="274081672"/>
        <c:scaling>
          <c:orientation val="minMax"/>
          <c:max val="1"/>
          <c:min val="-1"/>
        </c:scaling>
        <c:delete val="1"/>
        <c:axPos val="l"/>
        <c:majorTickMark val="out"/>
        <c:minorTickMark val="none"/>
        <c:tickLblPos val="nextTo"/>
        <c:crossAx val="27408206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49E-2"/>
          <c:y val="6.4814814814814908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noFill/>
            </c:spPr>
          </c:dPt>
          <c:dPt>
            <c:idx val="4"/>
            <c:bubble3D val="0"/>
            <c:spPr>
              <a:noFill/>
            </c:spPr>
          </c:dPt>
          <c:dPt>
            <c:idx val="5"/>
            <c:bubble3D val="0"/>
            <c:spPr>
              <a:noFill/>
            </c:spPr>
          </c:dPt>
          <c:dPt>
            <c:idx val="6"/>
            <c:bubble3D val="0"/>
            <c:spPr>
              <a:noFill/>
            </c:spPr>
          </c:dPt>
          <c:dPt>
            <c:idx val="7"/>
            <c:bubble3D val="0"/>
            <c:spPr>
              <a:noFill/>
            </c:spPr>
          </c:dPt>
          <c:dPt>
            <c:idx val="8"/>
            <c:bubble3D val="0"/>
            <c:spPr>
              <a:noFill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670992"/>
        <c:axId val="270959496"/>
      </c:scatterChart>
      <c:valAx>
        <c:axId val="2756709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270959496"/>
        <c:crossesAt val="0"/>
        <c:crossBetween val="midCat"/>
      </c:valAx>
      <c:valAx>
        <c:axId val="27095949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27567099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6</xdr:row>
      <xdr:rowOff>0</xdr:rowOff>
    </xdr:from>
    <xdr:to>
      <xdr:col>27</xdr:col>
      <xdr:colOff>0</xdr:colOff>
      <xdr:row>6</xdr:row>
      <xdr:rowOff>0</xdr:rowOff>
    </xdr:to>
    <xdr:graphicFrame macro="">
      <xdr:nvGraphicFramePr>
        <xdr:cNvPr id="47595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66675</xdr:rowOff>
    </xdr:from>
    <xdr:to>
      <xdr:col>1</xdr:col>
      <xdr:colOff>676275</xdr:colOff>
      <xdr:row>0</xdr:row>
      <xdr:rowOff>1076325</xdr:rowOff>
    </xdr:to>
    <xdr:pic>
      <xdr:nvPicPr>
        <xdr:cNvPr id="475955" name="3 Imagen" descr="Logo Alta Definición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1428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 x14ac:dyDescent="0.3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 x14ac:dyDescent="0.15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 x14ac:dyDescent="0.15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 x14ac:dyDescent="0.15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 x14ac:dyDescent="0.15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 x14ac:dyDescent="0.15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 x14ac:dyDescent="0.15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 x14ac:dyDescent="0.15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 x14ac:dyDescent="0.15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 x14ac:dyDescent="0.15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 x14ac:dyDescent="0.15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 x14ac:dyDescent="0.15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 x14ac:dyDescent="0.15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 x14ac:dyDescent="0.15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 x14ac:dyDescent="0.15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 x14ac:dyDescent="0.15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 x14ac:dyDescent="0.15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 x14ac:dyDescent="0.15">
      <c r="B17" s="16"/>
      <c r="C17" s="16"/>
      <c r="D17" s="16"/>
      <c r="E17" s="16"/>
      <c r="F17" s="17" t="s">
        <v>22</v>
      </c>
    </row>
    <row r="22" spans="1:14" ht="39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 x14ac:dyDescent="0.3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 x14ac:dyDescent="0.3">
      <c r="A25" s="190"/>
      <c r="B25" s="190"/>
      <c r="C25" s="190"/>
      <c r="D25" s="190"/>
      <c r="E25" s="190"/>
      <c r="F25" s="190"/>
      <c r="L25" s="4"/>
      <c r="N25" s="4"/>
    </row>
    <row r="26" spans="1:14" s="3" customFormat="1" ht="39" customHeight="1" x14ac:dyDescent="0.3">
      <c r="A26" s="190"/>
      <c r="B26" s="190"/>
      <c r="C26" s="190"/>
      <c r="D26" s="190"/>
      <c r="E26" s="190"/>
      <c r="F26" s="190"/>
      <c r="L26" s="4"/>
      <c r="N26" s="4"/>
    </row>
    <row r="27" spans="1:14" s="3" customFormat="1" ht="39" customHeight="1" x14ac:dyDescent="0.3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 x14ac:dyDescent="0.3">
      <c r="A28" s="191" t="s">
        <v>91</v>
      </c>
      <c r="B28" s="191"/>
      <c r="C28" s="191"/>
      <c r="D28" s="191"/>
      <c r="E28" s="191"/>
      <c r="F28" s="191"/>
      <c r="L28" s="4"/>
      <c r="N28" s="4"/>
    </row>
    <row r="29" spans="1:14" s="3" customFormat="1" ht="39" customHeight="1" x14ac:dyDescent="0.3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 x14ac:dyDescent="0.35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 x14ac:dyDescent="0.35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 x14ac:dyDescent="0.35">
      <c r="A32" s="192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 x14ac:dyDescent="0.35">
      <c r="A33" s="193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 x14ac:dyDescent="0.35">
      <c r="A34" s="189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 x14ac:dyDescent="0.35">
      <c r="A35" s="189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 x14ac:dyDescent="0.35">
      <c r="A36" s="189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 x14ac:dyDescent="0.35">
      <c r="A37" s="189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 x14ac:dyDescent="0.35">
      <c r="A38" s="189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 x14ac:dyDescent="0.35">
      <c r="A39" s="189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 x14ac:dyDescent="0.35">
      <c r="A40" s="189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 x14ac:dyDescent="0.35">
      <c r="A41" s="189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 x14ac:dyDescent="0.35">
      <c r="A42" s="189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 x14ac:dyDescent="0.35">
      <c r="A43" s="189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 x14ac:dyDescent="0.35">
      <c r="A44" s="189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 x14ac:dyDescent="0.35">
      <c r="A45" s="189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 x14ac:dyDescent="0.35">
      <c r="A46" s="189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 x14ac:dyDescent="0.35">
      <c r="A47" s="189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 x14ac:dyDescent="0.35">
      <c r="A48" s="189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2">
    <dataValidation type="list" allowBlank="1" showDropDown="1" showInputMessage="1" showErrorMessage="1" sqref="B46:B48">
      <formula1>$B$1:$B$15</formula1>
    </dataValidation>
    <dataValidation type="list" allowBlank="1" showDropDown="1" showInputMessage="1" showErrorMessage="1" sqref="B32:B45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 x14ac:dyDescent="0.2"/>
  <cols>
    <col min="1" max="2" width="46.28515625" customWidth="1"/>
    <col min="4" max="4" width="25.7109375" customWidth="1"/>
  </cols>
  <sheetData>
    <row r="1" spans="1:4" ht="13.5" thickBot="1" x14ac:dyDescent="0.25"/>
    <row r="2" spans="1:4" s="38" customFormat="1" ht="34.5" customHeight="1" thickBot="1" x14ac:dyDescent="0.25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 x14ac:dyDescent="0.25">
      <c r="A3" s="39" t="s">
        <v>70</v>
      </c>
      <c r="B3" s="40">
        <v>0.05</v>
      </c>
      <c r="D3" s="38" t="s">
        <v>94</v>
      </c>
    </row>
    <row r="4" spans="1:4" s="38" customFormat="1" ht="34.5" customHeight="1" thickBot="1" x14ac:dyDescent="0.25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 x14ac:dyDescent="0.25">
      <c r="A5" s="39" t="s">
        <v>72</v>
      </c>
      <c r="B5" s="40">
        <v>0.1</v>
      </c>
    </row>
    <row r="6" spans="1:4" s="38" customFormat="1" ht="34.5" customHeight="1" thickBot="1" x14ac:dyDescent="0.25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 x14ac:dyDescent="0.25">
      <c r="A7" s="39" t="s">
        <v>74</v>
      </c>
      <c r="B7" s="40">
        <v>0.1</v>
      </c>
    </row>
    <row r="8" spans="1:4" s="38" customFormat="1" ht="34.5" customHeight="1" thickBot="1" x14ac:dyDescent="0.25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 x14ac:dyDescent="0.25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 x14ac:dyDescent="0.25">
      <c r="A10" s="39" t="s">
        <v>77</v>
      </c>
      <c r="B10" s="41">
        <v>4.4999999999999998E-2</v>
      </c>
    </row>
    <row r="11" spans="1:4" s="38" customFormat="1" ht="34.5" customHeight="1" thickBot="1" x14ac:dyDescent="0.25">
      <c r="A11" s="39" t="s">
        <v>78</v>
      </c>
      <c r="B11" s="41">
        <v>4.4999999999999998E-2</v>
      </c>
    </row>
    <row r="12" spans="1:4" s="38" customFormat="1" ht="34.5" customHeight="1" thickBot="1" x14ac:dyDescent="0.25">
      <c r="A12" s="39" t="s">
        <v>79</v>
      </c>
      <c r="B12" s="41">
        <v>4.4999999999999998E-2</v>
      </c>
    </row>
    <row r="13" spans="1:4" s="38" customFormat="1" ht="34.5" customHeight="1" thickBot="1" x14ac:dyDescent="0.25">
      <c r="A13" s="39" t="s">
        <v>80</v>
      </c>
      <c r="B13" s="41">
        <v>4.4999999999999998E-2</v>
      </c>
    </row>
    <row r="14" spans="1:4" s="38" customFormat="1" ht="34.5" customHeight="1" thickBot="1" x14ac:dyDescent="0.25">
      <c r="A14" s="39" t="s">
        <v>81</v>
      </c>
      <c r="B14" s="41">
        <v>4.4999999999999998E-2</v>
      </c>
    </row>
    <row r="15" spans="1:4" s="38" customFormat="1" ht="34.5" customHeight="1" thickBot="1" x14ac:dyDescent="0.25">
      <c r="A15" s="39" t="s">
        <v>82</v>
      </c>
      <c r="B15" s="41">
        <v>4.4999999999999998E-2</v>
      </c>
    </row>
    <row r="16" spans="1:4" s="38" customFormat="1" ht="34.5" customHeight="1" thickBot="1" x14ac:dyDescent="0.25">
      <c r="A16" s="39" t="s">
        <v>83</v>
      </c>
      <c r="B16" s="41">
        <v>4.4999999999999998E-2</v>
      </c>
    </row>
    <row r="17" spans="1:3" s="38" customFormat="1" ht="34.5" customHeight="1" thickBot="1" x14ac:dyDescent="0.25">
      <c r="A17" s="39" t="s">
        <v>84</v>
      </c>
      <c r="B17" s="41">
        <v>4.4999999999999998E-2</v>
      </c>
    </row>
    <row r="18" spans="1:3" s="38" customFormat="1" ht="34.5" customHeight="1" thickBot="1" x14ac:dyDescent="0.25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 x14ac:dyDescent="0.25">
      <c r="A19" s="39" t="s">
        <v>86</v>
      </c>
      <c r="B19" s="41">
        <v>4.4999999999999998E-2</v>
      </c>
    </row>
    <row r="20" spans="1:3" ht="12.75" customHeight="1" thickBot="1" x14ac:dyDescent="0.25">
      <c r="A20" s="194">
        <f>SUM(B3:B19)</f>
        <v>0.99500000000000044</v>
      </c>
      <c r="B20" s="195"/>
    </row>
  </sheetData>
  <mergeCells count="1">
    <mergeCell ref="A20:B20"/>
  </mergeCells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 x14ac:dyDescent="0.2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 x14ac:dyDescent="0.25">
      <c r="A1" s="5"/>
      <c r="B1" s="199" t="s">
        <v>98</v>
      </c>
      <c r="C1" s="200"/>
      <c r="D1" s="200"/>
      <c r="E1" s="200"/>
      <c r="F1" s="200"/>
      <c r="G1" s="200"/>
      <c r="H1" s="201"/>
      <c r="I1" s="5"/>
      <c r="J1" s="5"/>
      <c r="K1" s="5"/>
      <c r="L1" s="5"/>
      <c r="M1" s="5"/>
      <c r="N1" s="5"/>
    </row>
    <row r="2" spans="1:19" ht="59.25" customHeight="1" thickBot="1" x14ac:dyDescent="0.25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 x14ac:dyDescent="0.25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196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 x14ac:dyDescent="0.25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197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 x14ac:dyDescent="0.25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197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 x14ac:dyDescent="0.25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198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 x14ac:dyDescent="0.25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198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 x14ac:dyDescent="0.25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198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 x14ac:dyDescent="0.25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198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 x14ac:dyDescent="0.25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198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 x14ac:dyDescent="0.25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198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 x14ac:dyDescent="0.25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198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 x14ac:dyDescent="0.25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198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 x14ac:dyDescent="0.25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198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 x14ac:dyDescent="0.25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198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 x14ac:dyDescent="0.25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198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 x14ac:dyDescent="0.25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198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 x14ac:dyDescent="0.25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198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 x14ac:dyDescent="0.25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198"/>
      <c r="I19" s="49"/>
      <c r="J19" s="49"/>
      <c r="K19" s="49"/>
      <c r="L19" s="49"/>
      <c r="M19" s="49"/>
      <c r="N19" s="49"/>
    </row>
    <row r="20" spans="1:19" s="52" customFormat="1" ht="12" x14ac:dyDescent="0.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 x14ac:dyDescent="0.2">
      <c r="B21" s="47"/>
      <c r="F21" s="48"/>
    </row>
    <row r="22" spans="1:19" s="46" customFormat="1" x14ac:dyDescent="0.2">
      <c r="B22" s="47"/>
      <c r="F22" s="48"/>
    </row>
    <row r="23" spans="1:19" s="5" customFormat="1" x14ac:dyDescent="0.2">
      <c r="B23" s="43"/>
      <c r="F23" s="6"/>
    </row>
    <row r="24" spans="1:19" s="5" customFormat="1" x14ac:dyDescent="0.2">
      <c r="B24" s="43"/>
      <c r="F24" s="6"/>
    </row>
    <row r="25" spans="1:19" s="5" customFormat="1" x14ac:dyDescent="0.2">
      <c r="B25" s="43"/>
      <c r="F25" s="6"/>
    </row>
    <row r="26" spans="1:19" s="5" customFormat="1" x14ac:dyDescent="0.2">
      <c r="B26" s="43"/>
      <c r="F26" s="6"/>
    </row>
    <row r="27" spans="1:19" s="5" customFormat="1" x14ac:dyDescent="0.2">
      <c r="B27" s="43"/>
      <c r="F27" s="6"/>
    </row>
    <row r="28" spans="1:19" s="5" customFormat="1" x14ac:dyDescent="0.2">
      <c r="B28" s="43"/>
      <c r="F28" s="6"/>
    </row>
    <row r="29" spans="1:19" s="5" customFormat="1" x14ac:dyDescent="0.2">
      <c r="B29" s="43"/>
      <c r="F29" s="6"/>
    </row>
    <row r="30" spans="1:19" s="5" customFormat="1" x14ac:dyDescent="0.2">
      <c r="B30" s="43"/>
    </row>
    <row r="31" spans="1:19" s="5" customFormat="1" x14ac:dyDescent="0.2">
      <c r="B31" s="43"/>
    </row>
    <row r="32" spans="1:19" s="5" customFormat="1" x14ac:dyDescent="0.2">
      <c r="B32" s="43"/>
    </row>
    <row r="33" spans="2:2" s="5" customFormat="1" x14ac:dyDescent="0.2">
      <c r="B33" s="43"/>
    </row>
    <row r="34" spans="2:2" s="5" customFormat="1" x14ac:dyDescent="0.2">
      <c r="B34" s="43"/>
    </row>
    <row r="35" spans="2:2" s="5" customFormat="1" x14ac:dyDescent="0.2">
      <c r="B35" s="43"/>
    </row>
    <row r="36" spans="2:2" s="5" customFormat="1" x14ac:dyDescent="0.2">
      <c r="B36" s="43"/>
    </row>
    <row r="37" spans="2:2" s="5" customFormat="1" x14ac:dyDescent="0.2">
      <c r="B37" s="43"/>
    </row>
    <row r="38" spans="2:2" s="5" customFormat="1" ht="69.75" customHeight="1" x14ac:dyDescent="0.2">
      <c r="B38" s="43"/>
    </row>
    <row r="39" spans="2:2" s="5" customFormat="1" ht="69.75" customHeight="1" x14ac:dyDescent="0.2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/>
    <hyperlink ref="E4:E19" r:id="rId2" location="'Tablero de indicadores.'!C3" display="../../../../../Documents/SIG/INDICADORES/SISTEMA_INDICADORES_FINAL/SISTEMA INDICADORES IDEP.xls - 'Tablero de indicadores.'!C3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3"/>
  <sheetViews>
    <sheetView showGridLines="0" tabSelected="1" view="pageBreakPreview" zoomScale="70" zoomScaleNormal="86" zoomScaleSheetLayoutView="70" zoomScalePageLayoutView="20" workbookViewId="0">
      <pane xSplit="6" ySplit="4" topLeftCell="L5" activePane="bottomRight" state="frozen"/>
      <selection pane="topRight" activeCell="G1" sqref="G1"/>
      <selection pane="bottomLeft" activeCell="A5" sqref="A5"/>
      <selection pane="bottomRight" activeCell="Q54" sqref="Q54"/>
    </sheetView>
  </sheetViews>
  <sheetFormatPr baseColWidth="10" defaultColWidth="17.42578125" defaultRowHeight="12.75" zeroHeight="1" x14ac:dyDescent="0.2"/>
  <cols>
    <col min="1" max="1" width="16.42578125" style="88" customWidth="1"/>
    <col min="2" max="2" width="15.85546875" style="65" customWidth="1"/>
    <col min="3" max="3" width="17.28515625" style="65" customWidth="1"/>
    <col min="4" max="4" width="7.85546875" style="71" customWidth="1"/>
    <col min="5" max="5" width="17.5703125" style="65" customWidth="1"/>
    <col min="6" max="6" width="27.42578125" style="65" customWidth="1"/>
    <col min="7" max="7" width="50.28515625" style="65" customWidth="1"/>
    <col min="8" max="8" width="16" style="65" customWidth="1"/>
    <col min="9" max="9" width="14.140625" style="65" customWidth="1"/>
    <col min="10" max="10" width="12.7109375" style="65" bestFit="1" customWidth="1"/>
    <col min="11" max="11" width="16.28515625" style="65" bestFit="1" customWidth="1"/>
    <col min="12" max="12" width="12.7109375" style="65" bestFit="1" customWidth="1"/>
    <col min="13" max="13" width="16.7109375" style="89" customWidth="1"/>
    <col min="14" max="15" width="16.28515625" style="87" bestFit="1" customWidth="1"/>
    <col min="16" max="16" width="18.7109375" style="87" customWidth="1"/>
    <col min="17" max="17" width="17.7109375" style="87" customWidth="1"/>
    <col min="18" max="18" width="18" style="87" bestFit="1" customWidth="1"/>
    <col min="19" max="19" width="17.28515625" style="87" customWidth="1"/>
    <col min="20" max="20" width="18" style="68" customWidth="1"/>
    <col min="21" max="21" width="11.42578125" style="65" hidden="1" customWidth="1"/>
    <col min="22" max="22" width="11.5703125" style="65" hidden="1" customWidth="1"/>
    <col min="23" max="255" width="11.42578125" style="65" hidden="1" customWidth="1"/>
    <col min="256" max="256" width="0" style="65" hidden="1" customWidth="1"/>
    <col min="257" max="16384" width="17.42578125" style="65"/>
  </cols>
  <sheetData>
    <row r="1" spans="1:256" ht="91.5" customHeight="1" thickBot="1" x14ac:dyDescent="0.25">
      <c r="A1" s="208"/>
      <c r="B1" s="209"/>
      <c r="C1" s="210" t="s">
        <v>199</v>
      </c>
      <c r="D1" s="210"/>
      <c r="E1" s="211"/>
      <c r="F1" s="211"/>
      <c r="G1" s="211"/>
      <c r="H1" s="211"/>
      <c r="I1" s="211"/>
      <c r="J1" s="211"/>
      <c r="K1" s="211"/>
      <c r="L1" s="212"/>
      <c r="M1" s="234"/>
      <c r="N1" s="234"/>
      <c r="O1" s="234"/>
      <c r="P1" s="234"/>
      <c r="Q1" s="235" t="s">
        <v>182</v>
      </c>
      <c r="R1" s="235"/>
      <c r="S1" s="235"/>
      <c r="T1" s="76">
        <f>IFERROR(AVERAGE(T5:T38),AVERAGE(T5:T38))</f>
        <v>0.87075294117647051</v>
      </c>
    </row>
    <row r="2" spans="1:256" ht="25.5" customHeight="1" thickBot="1" x14ac:dyDescent="0.25">
      <c r="B2" s="69"/>
      <c r="N2" s="86" t="s">
        <v>177</v>
      </c>
      <c r="O2" s="225">
        <v>43220</v>
      </c>
      <c r="P2" s="225"/>
      <c r="Q2" s="225"/>
      <c r="R2" s="225"/>
      <c r="S2" s="225"/>
      <c r="T2" s="225"/>
    </row>
    <row r="3" spans="1:256" ht="25.5" customHeight="1" x14ac:dyDescent="0.2">
      <c r="A3" s="220" t="s">
        <v>68</v>
      </c>
      <c r="B3" s="213" t="s">
        <v>101</v>
      </c>
      <c r="C3" s="213" t="s">
        <v>100</v>
      </c>
      <c r="D3" s="223" t="s">
        <v>172</v>
      </c>
      <c r="E3" s="238" t="s">
        <v>48</v>
      </c>
      <c r="F3" s="239"/>
      <c r="G3" s="213" t="s">
        <v>96</v>
      </c>
      <c r="H3" s="218" t="s">
        <v>163</v>
      </c>
      <c r="I3" s="213" t="s">
        <v>107</v>
      </c>
      <c r="J3" s="215" t="s">
        <v>108</v>
      </c>
      <c r="K3" s="216"/>
      <c r="L3" s="217"/>
      <c r="M3" s="213" t="s">
        <v>168</v>
      </c>
      <c r="N3" s="215" t="s">
        <v>106</v>
      </c>
      <c r="O3" s="216"/>
      <c r="P3" s="216"/>
      <c r="Q3" s="217"/>
      <c r="R3" s="213" t="s">
        <v>175</v>
      </c>
      <c r="S3" s="230" t="s">
        <v>169</v>
      </c>
      <c r="T3" s="228" t="s">
        <v>176</v>
      </c>
    </row>
    <row r="4" spans="1:256" ht="28.5" customHeight="1" thickBot="1" x14ac:dyDescent="0.25">
      <c r="A4" s="221"/>
      <c r="B4" s="222"/>
      <c r="C4" s="222"/>
      <c r="D4" s="224"/>
      <c r="E4" s="240"/>
      <c r="F4" s="241"/>
      <c r="G4" s="214"/>
      <c r="H4" s="219"/>
      <c r="I4" s="214"/>
      <c r="J4" s="75" t="s">
        <v>286</v>
      </c>
      <c r="K4" s="188" t="s">
        <v>284</v>
      </c>
      <c r="L4" s="70" t="s">
        <v>285</v>
      </c>
      <c r="M4" s="214"/>
      <c r="N4" s="159" t="s">
        <v>161</v>
      </c>
      <c r="O4" s="159" t="s">
        <v>162</v>
      </c>
      <c r="P4" s="159" t="s">
        <v>166</v>
      </c>
      <c r="Q4" s="159" t="s">
        <v>167</v>
      </c>
      <c r="R4" s="214"/>
      <c r="S4" s="231"/>
      <c r="T4" s="229"/>
      <c r="U4" s="65" t="s">
        <v>137</v>
      </c>
      <c r="V4" s="65" t="s">
        <v>138</v>
      </c>
      <c r="W4" s="65" t="s">
        <v>139</v>
      </c>
      <c r="X4" s="65" t="s">
        <v>140</v>
      </c>
      <c r="Y4" s="65" t="s">
        <v>136</v>
      </c>
    </row>
    <row r="5" spans="1:256" s="91" customFormat="1" ht="50.1" customHeight="1" x14ac:dyDescent="0.2">
      <c r="A5" s="90" t="s">
        <v>112</v>
      </c>
      <c r="B5" s="90" t="s">
        <v>104</v>
      </c>
      <c r="C5" s="90" t="s">
        <v>113</v>
      </c>
      <c r="D5" s="102" t="s">
        <v>170</v>
      </c>
      <c r="E5" s="232" t="s">
        <v>280</v>
      </c>
      <c r="F5" s="233"/>
      <c r="G5" s="103" t="s">
        <v>209</v>
      </c>
      <c r="H5" s="103" t="s">
        <v>165</v>
      </c>
      <c r="I5" s="103" t="s">
        <v>105</v>
      </c>
      <c r="J5" s="104" t="s">
        <v>149</v>
      </c>
      <c r="K5" s="151" t="s">
        <v>204</v>
      </c>
      <c r="L5" s="105" t="s">
        <v>205</v>
      </c>
      <c r="M5" s="152">
        <v>1</v>
      </c>
      <c r="N5" s="106">
        <v>1</v>
      </c>
      <c r="O5" s="106"/>
      <c r="P5" s="106"/>
      <c r="Q5" s="106"/>
      <c r="R5" s="106">
        <v>1</v>
      </c>
      <c r="S5" s="163">
        <f>SUBTOTAL(9,N5:Q5)</f>
        <v>1</v>
      </c>
      <c r="T5" s="107">
        <f>S5/R5</f>
        <v>1</v>
      </c>
      <c r="U5" s="91">
        <v>0</v>
      </c>
      <c r="V5" s="91">
        <f>-COS((P5/Y5)*PI())</f>
        <v>-1</v>
      </c>
      <c r="W5" s="91">
        <v>0</v>
      </c>
      <c r="X5" s="91">
        <f>SIN((P5/Y5)*PI())</f>
        <v>0</v>
      </c>
      <c r="Y5" s="108">
        <v>1</v>
      </c>
    </row>
    <row r="6" spans="1:256" s="114" customFormat="1" ht="50.1" customHeight="1" x14ac:dyDescent="0.2">
      <c r="A6" s="90" t="s">
        <v>112</v>
      </c>
      <c r="B6" s="90" t="s">
        <v>104</v>
      </c>
      <c r="C6" s="90" t="s">
        <v>113</v>
      </c>
      <c r="D6" s="102" t="s">
        <v>171</v>
      </c>
      <c r="E6" s="204" t="s">
        <v>207</v>
      </c>
      <c r="F6" s="205"/>
      <c r="G6" s="109" t="s">
        <v>208</v>
      </c>
      <c r="H6" s="103" t="s">
        <v>165</v>
      </c>
      <c r="I6" s="103" t="s">
        <v>105</v>
      </c>
      <c r="J6" s="104" t="s">
        <v>149</v>
      </c>
      <c r="K6" s="151" t="s">
        <v>204</v>
      </c>
      <c r="L6" s="105" t="s">
        <v>205</v>
      </c>
      <c r="M6" s="152">
        <v>1</v>
      </c>
      <c r="N6" s="113">
        <v>1</v>
      </c>
      <c r="O6" s="113"/>
      <c r="P6" s="113"/>
      <c r="Q6" s="113"/>
      <c r="R6" s="106">
        <v>1</v>
      </c>
      <c r="S6" s="163">
        <f>SUBTOTAL(9,N6:Q6)</f>
        <v>1</v>
      </c>
      <c r="T6" s="107">
        <f>S6/R6</f>
        <v>1</v>
      </c>
      <c r="U6" s="114">
        <v>0</v>
      </c>
      <c r="V6" s="114">
        <f>-COS((P6/Y6)*PI())</f>
        <v>-1</v>
      </c>
      <c r="W6" s="114">
        <v>0</v>
      </c>
      <c r="X6" s="114">
        <f>SIN((P6/Y6)*PI())</f>
        <v>0</v>
      </c>
      <c r="Y6" s="115">
        <v>1</v>
      </c>
      <c r="IV6" s="116">
        <f>AVERAGE(T5:T6)</f>
        <v>1</v>
      </c>
    </row>
    <row r="7" spans="1:256" s="186" customFormat="1" ht="50.1" customHeight="1" x14ac:dyDescent="0.2">
      <c r="A7" s="95" t="s">
        <v>102</v>
      </c>
      <c r="B7" s="97" t="s">
        <v>104</v>
      </c>
      <c r="C7" s="96" t="s">
        <v>103</v>
      </c>
      <c r="D7" s="121" t="s">
        <v>173</v>
      </c>
      <c r="E7" s="226" t="s">
        <v>210</v>
      </c>
      <c r="F7" s="227"/>
      <c r="G7" s="182" t="s">
        <v>183</v>
      </c>
      <c r="H7" s="182" t="s">
        <v>165</v>
      </c>
      <c r="I7" s="182" t="s">
        <v>105</v>
      </c>
      <c r="J7" s="104" t="s">
        <v>149</v>
      </c>
      <c r="K7" s="151" t="s">
        <v>204</v>
      </c>
      <c r="L7" s="105" t="s">
        <v>205</v>
      </c>
      <c r="M7" s="73">
        <v>1</v>
      </c>
      <c r="N7" s="132">
        <v>1</v>
      </c>
      <c r="O7" s="183"/>
      <c r="P7" s="183"/>
      <c r="Q7" s="184"/>
      <c r="R7" s="185">
        <v>1</v>
      </c>
      <c r="S7" s="163">
        <f>SUBTOTAL(9,N7:Q7)</f>
        <v>1</v>
      </c>
      <c r="T7" s="107">
        <f>S7/R7</f>
        <v>1</v>
      </c>
      <c r="Y7" s="187"/>
      <c r="IV7" s="187">
        <f>AVERAGE(T7)</f>
        <v>1</v>
      </c>
    </row>
    <row r="8" spans="1:256" s="91" customFormat="1" ht="50.1" customHeight="1" x14ac:dyDescent="0.2">
      <c r="A8" s="95" t="s">
        <v>174</v>
      </c>
      <c r="B8" s="96" t="s">
        <v>196</v>
      </c>
      <c r="C8" s="97" t="s">
        <v>103</v>
      </c>
      <c r="D8" s="121" t="s">
        <v>259</v>
      </c>
      <c r="E8" s="226" t="s">
        <v>264</v>
      </c>
      <c r="F8" s="227"/>
      <c r="G8" s="124" t="s">
        <v>265</v>
      </c>
      <c r="H8" s="109" t="s">
        <v>165</v>
      </c>
      <c r="I8" s="109" t="s">
        <v>105</v>
      </c>
      <c r="J8" s="110" t="s">
        <v>149</v>
      </c>
      <c r="K8" s="111" t="s">
        <v>150</v>
      </c>
      <c r="L8" s="112" t="s">
        <v>151</v>
      </c>
      <c r="M8" s="66">
        <v>1</v>
      </c>
      <c r="N8" s="179">
        <v>1</v>
      </c>
      <c r="O8" s="122"/>
      <c r="P8" s="122"/>
      <c r="Q8" s="122"/>
      <c r="R8" s="179">
        <v>1</v>
      </c>
      <c r="S8" s="180">
        <f t="shared" ref="S8:S16" si="0">SUBTOTAL(9,N8:Q8)</f>
        <v>1</v>
      </c>
      <c r="T8" s="107">
        <v>1</v>
      </c>
      <c r="Y8" s="120"/>
    </row>
    <row r="9" spans="1:256" s="91" customFormat="1" ht="50.1" customHeight="1" x14ac:dyDescent="0.2">
      <c r="A9" s="95" t="s">
        <v>174</v>
      </c>
      <c r="B9" s="96" t="s">
        <v>196</v>
      </c>
      <c r="C9" s="97" t="s">
        <v>103</v>
      </c>
      <c r="D9" s="121" t="s">
        <v>260</v>
      </c>
      <c r="E9" s="204" t="s">
        <v>266</v>
      </c>
      <c r="F9" s="205"/>
      <c r="G9" s="124" t="s">
        <v>267</v>
      </c>
      <c r="H9" s="124" t="s">
        <v>165</v>
      </c>
      <c r="I9" s="124" t="s">
        <v>105</v>
      </c>
      <c r="J9" s="110" t="s">
        <v>149</v>
      </c>
      <c r="K9" s="111" t="s">
        <v>150</v>
      </c>
      <c r="L9" s="112" t="s">
        <v>151</v>
      </c>
      <c r="M9" s="66">
        <v>1</v>
      </c>
      <c r="N9" s="123">
        <v>3</v>
      </c>
      <c r="O9" s="123"/>
      <c r="P9" s="123"/>
      <c r="Q9" s="123"/>
      <c r="R9" s="123">
        <v>3</v>
      </c>
      <c r="S9" s="180">
        <f t="shared" si="0"/>
        <v>3</v>
      </c>
      <c r="T9" s="107">
        <v>1</v>
      </c>
      <c r="U9" s="91">
        <v>0</v>
      </c>
      <c r="V9" s="91">
        <f t="shared" ref="V9:V15" si="1">-COS((P9/Y9)*PI())</f>
        <v>-1</v>
      </c>
      <c r="W9" s="91">
        <v>0</v>
      </c>
      <c r="X9" s="91">
        <f t="shared" ref="X9:X15" si="2">SIN((P9/Y9)*PI())</f>
        <v>0</v>
      </c>
      <c r="Y9" s="120">
        <v>1</v>
      </c>
    </row>
    <row r="10" spans="1:256" s="91" customFormat="1" ht="50.1" customHeight="1" x14ac:dyDescent="0.2">
      <c r="A10" s="95" t="s">
        <v>174</v>
      </c>
      <c r="B10" s="96" t="s">
        <v>196</v>
      </c>
      <c r="C10" s="97" t="s">
        <v>103</v>
      </c>
      <c r="D10" s="121" t="s">
        <v>261</v>
      </c>
      <c r="E10" s="204" t="s">
        <v>268</v>
      </c>
      <c r="F10" s="205"/>
      <c r="G10" s="124" t="s">
        <v>269</v>
      </c>
      <c r="H10" s="124" t="s">
        <v>165</v>
      </c>
      <c r="I10" s="124" t="s">
        <v>105</v>
      </c>
      <c r="J10" s="110" t="s">
        <v>109</v>
      </c>
      <c r="K10" s="111" t="s">
        <v>110</v>
      </c>
      <c r="L10" s="112" t="s">
        <v>111</v>
      </c>
      <c r="M10" s="66">
        <v>1</v>
      </c>
      <c r="N10" s="136">
        <v>0.5</v>
      </c>
      <c r="O10" s="123"/>
      <c r="P10" s="123"/>
      <c r="Q10" s="123"/>
      <c r="R10" s="136">
        <v>1</v>
      </c>
      <c r="S10" s="181">
        <f t="shared" si="0"/>
        <v>0.5</v>
      </c>
      <c r="T10" s="107">
        <v>0.5</v>
      </c>
      <c r="U10" s="91">
        <v>0</v>
      </c>
      <c r="V10" s="91">
        <f t="shared" si="1"/>
        <v>-1</v>
      </c>
      <c r="W10" s="91">
        <v>0</v>
      </c>
      <c r="X10" s="91">
        <f t="shared" si="2"/>
        <v>0</v>
      </c>
      <c r="Y10" s="120">
        <v>0.9</v>
      </c>
      <c r="IV10" s="120">
        <f>AVERAGE(T6:T10)</f>
        <v>0.9</v>
      </c>
    </row>
    <row r="11" spans="1:256" s="91" customFormat="1" ht="50.1" customHeight="1" x14ac:dyDescent="0.2">
      <c r="A11" s="95" t="s">
        <v>174</v>
      </c>
      <c r="B11" s="96" t="s">
        <v>196</v>
      </c>
      <c r="C11" s="97" t="s">
        <v>103</v>
      </c>
      <c r="D11" s="121" t="s">
        <v>262</v>
      </c>
      <c r="E11" s="204" t="s">
        <v>270</v>
      </c>
      <c r="F11" s="205"/>
      <c r="G11" s="124" t="s">
        <v>271</v>
      </c>
      <c r="H11" s="124" t="s">
        <v>165</v>
      </c>
      <c r="I11" s="124" t="s">
        <v>105</v>
      </c>
      <c r="J11" s="110" t="s">
        <v>149</v>
      </c>
      <c r="K11" s="111" t="s">
        <v>150</v>
      </c>
      <c r="L11" s="112" t="s">
        <v>151</v>
      </c>
      <c r="M11" s="66">
        <v>1</v>
      </c>
      <c r="N11" s="136">
        <v>1</v>
      </c>
      <c r="O11" s="123"/>
      <c r="P11" s="123"/>
      <c r="Q11" s="123"/>
      <c r="R11" s="136">
        <v>1</v>
      </c>
      <c r="S11" s="181">
        <f t="shared" si="0"/>
        <v>1</v>
      </c>
      <c r="T11" s="107">
        <v>1</v>
      </c>
      <c r="U11" s="91">
        <v>0</v>
      </c>
      <c r="V11" s="91">
        <f t="shared" si="1"/>
        <v>-1</v>
      </c>
      <c r="W11" s="91">
        <v>0</v>
      </c>
      <c r="X11" s="91">
        <f t="shared" si="2"/>
        <v>0</v>
      </c>
      <c r="Y11" s="120">
        <v>1</v>
      </c>
    </row>
    <row r="12" spans="1:256" s="91" customFormat="1" ht="50.1" customHeight="1" x14ac:dyDescent="0.2">
      <c r="A12" s="95" t="s">
        <v>174</v>
      </c>
      <c r="B12" s="96" t="s">
        <v>196</v>
      </c>
      <c r="C12" s="97" t="s">
        <v>103</v>
      </c>
      <c r="D12" s="121" t="s">
        <v>263</v>
      </c>
      <c r="E12" s="204" t="s">
        <v>272</v>
      </c>
      <c r="F12" s="205"/>
      <c r="G12" s="124" t="s">
        <v>273</v>
      </c>
      <c r="H12" s="124" t="s">
        <v>165</v>
      </c>
      <c r="I12" s="124" t="s">
        <v>105</v>
      </c>
      <c r="J12" s="110" t="s">
        <v>109</v>
      </c>
      <c r="K12" s="111" t="s">
        <v>110</v>
      </c>
      <c r="L12" s="112" t="s">
        <v>111</v>
      </c>
      <c r="M12" s="66">
        <v>1</v>
      </c>
      <c r="N12" s="136">
        <v>0</v>
      </c>
      <c r="O12" s="123"/>
      <c r="P12" s="123"/>
      <c r="Q12" s="123"/>
      <c r="R12" s="136">
        <v>1</v>
      </c>
      <c r="S12" s="181">
        <f t="shared" si="0"/>
        <v>0</v>
      </c>
      <c r="T12" s="107">
        <f>Q12/R12</f>
        <v>0</v>
      </c>
      <c r="U12" s="91">
        <v>0</v>
      </c>
      <c r="V12" s="91">
        <f t="shared" si="1"/>
        <v>-1</v>
      </c>
      <c r="W12" s="91">
        <v>0</v>
      </c>
      <c r="X12" s="91">
        <f t="shared" si="2"/>
        <v>0</v>
      </c>
      <c r="Y12" s="120">
        <v>0.9</v>
      </c>
      <c r="IV12" s="120">
        <f>AVERAGE(T8:T12)</f>
        <v>0.7</v>
      </c>
    </row>
    <row r="13" spans="1:256" s="91" customFormat="1" ht="50.1" customHeight="1" x14ac:dyDescent="0.2">
      <c r="A13" s="98" t="s">
        <v>190</v>
      </c>
      <c r="B13" s="99" t="s">
        <v>121</v>
      </c>
      <c r="C13" s="99" t="s">
        <v>113</v>
      </c>
      <c r="D13" s="125" t="s">
        <v>191</v>
      </c>
      <c r="E13" s="206" t="s">
        <v>212</v>
      </c>
      <c r="F13" s="207"/>
      <c r="G13" s="117" t="s">
        <v>214</v>
      </c>
      <c r="H13" s="117" t="s">
        <v>165</v>
      </c>
      <c r="I13" s="117" t="s">
        <v>105</v>
      </c>
      <c r="J13" s="110" t="s">
        <v>149</v>
      </c>
      <c r="K13" s="153" t="s">
        <v>204</v>
      </c>
      <c r="L13" s="112" t="s">
        <v>205</v>
      </c>
      <c r="M13" s="155">
        <v>1</v>
      </c>
      <c r="N13" s="128">
        <v>0.2</v>
      </c>
      <c r="O13" s="128"/>
      <c r="P13" s="128"/>
      <c r="Q13" s="128"/>
      <c r="R13" s="128">
        <v>0.2</v>
      </c>
      <c r="S13" s="129">
        <f t="shared" si="0"/>
        <v>0.2</v>
      </c>
      <c r="T13" s="107">
        <f t="shared" ref="T13:T18" si="3">S13/R13</f>
        <v>1</v>
      </c>
      <c r="U13" s="91">
        <v>0</v>
      </c>
      <c r="V13" s="91">
        <f t="shared" si="1"/>
        <v>-1</v>
      </c>
      <c r="W13" s="91">
        <v>0</v>
      </c>
      <c r="X13" s="91">
        <f t="shared" si="2"/>
        <v>0</v>
      </c>
      <c r="Y13" s="120">
        <v>1</v>
      </c>
    </row>
    <row r="14" spans="1:256" s="91" customFormat="1" ht="50.1" customHeight="1" x14ac:dyDescent="0.2">
      <c r="A14" s="98" t="s">
        <v>190</v>
      </c>
      <c r="B14" s="99" t="s">
        <v>121</v>
      </c>
      <c r="C14" s="99" t="s">
        <v>113</v>
      </c>
      <c r="D14" s="125" t="s">
        <v>192</v>
      </c>
      <c r="E14" s="206" t="s">
        <v>213</v>
      </c>
      <c r="F14" s="207"/>
      <c r="G14" s="117" t="s">
        <v>215</v>
      </c>
      <c r="H14" s="117" t="s">
        <v>165</v>
      </c>
      <c r="I14" s="117" t="s">
        <v>105</v>
      </c>
      <c r="J14" s="110" t="s">
        <v>149</v>
      </c>
      <c r="K14" s="153" t="s">
        <v>204</v>
      </c>
      <c r="L14" s="112" t="s">
        <v>205</v>
      </c>
      <c r="M14" s="72">
        <v>1</v>
      </c>
      <c r="N14" s="130">
        <v>0.22</v>
      </c>
      <c r="O14" s="128"/>
      <c r="P14" s="128"/>
      <c r="Q14" s="128"/>
      <c r="R14" s="127">
        <v>0.22</v>
      </c>
      <c r="S14" s="129">
        <f t="shared" si="0"/>
        <v>0.22</v>
      </c>
      <c r="T14" s="107">
        <f t="shared" si="3"/>
        <v>1</v>
      </c>
      <c r="U14" s="91">
        <v>0</v>
      </c>
      <c r="V14" s="91">
        <f t="shared" si="1"/>
        <v>-1</v>
      </c>
      <c r="W14" s="91">
        <v>0</v>
      </c>
      <c r="X14" s="91">
        <f t="shared" si="2"/>
        <v>0</v>
      </c>
      <c r="Y14" s="120">
        <v>1</v>
      </c>
    </row>
    <row r="15" spans="1:256" s="91" customFormat="1" ht="50.1" customHeight="1" x14ac:dyDescent="0.2">
      <c r="A15" s="98" t="s">
        <v>190</v>
      </c>
      <c r="B15" s="99" t="s">
        <v>121</v>
      </c>
      <c r="C15" s="99" t="s">
        <v>113</v>
      </c>
      <c r="D15" s="125" t="s">
        <v>193</v>
      </c>
      <c r="E15" s="206" t="s">
        <v>281</v>
      </c>
      <c r="F15" s="207"/>
      <c r="G15" s="117" t="s">
        <v>216</v>
      </c>
      <c r="H15" s="117" t="s">
        <v>165</v>
      </c>
      <c r="I15" s="117" t="s">
        <v>105</v>
      </c>
      <c r="J15" s="110" t="s">
        <v>149</v>
      </c>
      <c r="K15" s="153" t="s">
        <v>204</v>
      </c>
      <c r="L15" s="112" t="s">
        <v>205</v>
      </c>
      <c r="M15" s="72">
        <v>3</v>
      </c>
      <c r="N15" s="128">
        <v>0.77</v>
      </c>
      <c r="O15" s="128"/>
      <c r="P15" s="128"/>
      <c r="Q15" s="128"/>
      <c r="R15" s="127">
        <v>0.77</v>
      </c>
      <c r="S15" s="129">
        <f t="shared" si="0"/>
        <v>0.77</v>
      </c>
      <c r="T15" s="107">
        <f t="shared" si="3"/>
        <v>1</v>
      </c>
      <c r="U15" s="91">
        <v>0</v>
      </c>
      <c r="V15" s="91">
        <f t="shared" si="1"/>
        <v>-1</v>
      </c>
      <c r="W15" s="91">
        <v>0</v>
      </c>
      <c r="X15" s="91">
        <f t="shared" si="2"/>
        <v>0</v>
      </c>
      <c r="Y15" s="120">
        <v>1</v>
      </c>
      <c r="IV15" s="120"/>
    </row>
    <row r="16" spans="1:256" s="91" customFormat="1" ht="50.1" customHeight="1" x14ac:dyDescent="0.2">
      <c r="A16" s="98" t="s">
        <v>190</v>
      </c>
      <c r="B16" s="99" t="s">
        <v>121</v>
      </c>
      <c r="C16" s="99" t="s">
        <v>113</v>
      </c>
      <c r="D16" s="125" t="s">
        <v>194</v>
      </c>
      <c r="E16" s="202" t="s">
        <v>282</v>
      </c>
      <c r="F16" s="203"/>
      <c r="G16" s="117" t="s">
        <v>283</v>
      </c>
      <c r="H16" s="117" t="s">
        <v>165</v>
      </c>
      <c r="I16" s="117" t="s">
        <v>105</v>
      </c>
      <c r="J16" s="110" t="s">
        <v>149</v>
      </c>
      <c r="K16" s="153" t="s">
        <v>204</v>
      </c>
      <c r="L16" s="112" t="s">
        <v>205</v>
      </c>
      <c r="M16" s="82">
        <v>2</v>
      </c>
      <c r="N16" s="161">
        <v>0.79</v>
      </c>
      <c r="O16" s="161"/>
      <c r="P16" s="161"/>
      <c r="Q16" s="161"/>
      <c r="R16" s="161">
        <v>0.79</v>
      </c>
      <c r="S16" s="129">
        <f t="shared" si="0"/>
        <v>0.79</v>
      </c>
      <c r="T16" s="107">
        <f t="shared" si="3"/>
        <v>1</v>
      </c>
      <c r="Y16" s="120"/>
    </row>
    <row r="17" spans="1:256" s="91" customFormat="1" ht="50.1" customHeight="1" x14ac:dyDescent="0.2">
      <c r="A17" s="92" t="s">
        <v>114</v>
      </c>
      <c r="B17" s="100" t="s">
        <v>122</v>
      </c>
      <c r="C17" s="100" t="s">
        <v>124</v>
      </c>
      <c r="D17" s="131" t="s">
        <v>218</v>
      </c>
      <c r="E17" s="204" t="s">
        <v>217</v>
      </c>
      <c r="F17" s="205"/>
      <c r="G17" s="109" t="s">
        <v>219</v>
      </c>
      <c r="H17" s="124" t="s">
        <v>164</v>
      </c>
      <c r="I17" s="124" t="s">
        <v>105</v>
      </c>
      <c r="J17" s="110" t="s">
        <v>109</v>
      </c>
      <c r="K17" s="111" t="s">
        <v>110</v>
      </c>
      <c r="L17" s="112" t="s">
        <v>111</v>
      </c>
      <c r="M17" s="73">
        <v>1</v>
      </c>
      <c r="N17" s="123">
        <v>456</v>
      </c>
      <c r="O17" s="123"/>
      <c r="P17" s="123"/>
      <c r="Q17" s="123"/>
      <c r="R17" s="123">
        <v>456</v>
      </c>
      <c r="S17" s="162">
        <f t="shared" ref="S17:S18" si="4">SUBTOTAL(9,N17:Q17)</f>
        <v>456</v>
      </c>
      <c r="T17" s="107">
        <f t="shared" si="3"/>
        <v>1</v>
      </c>
      <c r="U17" s="91">
        <v>0</v>
      </c>
      <c r="V17" s="91">
        <f t="shared" ref="V17:V34" si="5">-COS((P17/Y17)*PI())</f>
        <v>-1</v>
      </c>
      <c r="W17" s="91">
        <v>0</v>
      </c>
      <c r="X17" s="91">
        <f t="shared" ref="X17:X34" si="6">SIN((P17/Y17)*PI())</f>
        <v>0</v>
      </c>
      <c r="Y17" s="120">
        <v>1</v>
      </c>
    </row>
    <row r="18" spans="1:256" s="91" customFormat="1" ht="50.1" customHeight="1" x14ac:dyDescent="0.2">
      <c r="A18" s="92" t="s">
        <v>114</v>
      </c>
      <c r="B18" s="100" t="s">
        <v>122</v>
      </c>
      <c r="C18" s="100" t="s">
        <v>124</v>
      </c>
      <c r="D18" s="131" t="s">
        <v>221</v>
      </c>
      <c r="E18" s="204" t="s">
        <v>220</v>
      </c>
      <c r="F18" s="205"/>
      <c r="G18" s="109" t="s">
        <v>222</v>
      </c>
      <c r="H18" s="124" t="s">
        <v>164</v>
      </c>
      <c r="I18" s="124" t="s">
        <v>105</v>
      </c>
      <c r="J18" s="110" t="s">
        <v>109</v>
      </c>
      <c r="K18" s="111" t="s">
        <v>110</v>
      </c>
      <c r="L18" s="112" t="s">
        <v>111</v>
      </c>
      <c r="M18" s="73">
        <v>1</v>
      </c>
      <c r="N18" s="123">
        <v>19</v>
      </c>
      <c r="O18" s="123"/>
      <c r="P18" s="123"/>
      <c r="Q18" s="123"/>
      <c r="R18" s="123">
        <v>19</v>
      </c>
      <c r="S18" s="162">
        <f t="shared" si="4"/>
        <v>19</v>
      </c>
      <c r="T18" s="107">
        <f t="shared" si="3"/>
        <v>1</v>
      </c>
      <c r="U18" s="91">
        <v>0</v>
      </c>
      <c r="V18" s="91">
        <f t="shared" si="5"/>
        <v>-1</v>
      </c>
      <c r="W18" s="91">
        <v>0</v>
      </c>
      <c r="X18" s="91">
        <f t="shared" si="6"/>
        <v>0</v>
      </c>
      <c r="Y18" s="120">
        <v>1</v>
      </c>
      <c r="IV18" s="120">
        <f>AVERAGE(T17:T18)</f>
        <v>1</v>
      </c>
    </row>
    <row r="19" spans="1:256" s="91" customFormat="1" ht="50.1" customHeight="1" x14ac:dyDescent="0.2">
      <c r="A19" s="85" t="s">
        <v>115</v>
      </c>
      <c r="B19" s="101" t="s">
        <v>122</v>
      </c>
      <c r="C19" s="101" t="s">
        <v>125</v>
      </c>
      <c r="D19" s="125" t="s">
        <v>274</v>
      </c>
      <c r="E19" s="206" t="s">
        <v>127</v>
      </c>
      <c r="F19" s="207"/>
      <c r="G19" s="117" t="s">
        <v>128</v>
      </c>
      <c r="H19" s="117" t="s">
        <v>164</v>
      </c>
      <c r="I19" s="117" t="s">
        <v>105</v>
      </c>
      <c r="J19" s="110" t="s">
        <v>152</v>
      </c>
      <c r="K19" s="111" t="s">
        <v>153</v>
      </c>
      <c r="L19" s="112" t="s">
        <v>154</v>
      </c>
      <c r="M19" s="149" t="s">
        <v>202</v>
      </c>
      <c r="N19" s="160">
        <v>1</v>
      </c>
      <c r="O19" s="128"/>
      <c r="P19" s="128"/>
      <c r="Q19" s="128"/>
      <c r="R19" s="128">
        <v>1</v>
      </c>
      <c r="S19" s="128">
        <f>SUBTOTAL(9,N19:Q19)</f>
        <v>1</v>
      </c>
      <c r="T19" s="107">
        <f>S19/R19</f>
        <v>1</v>
      </c>
      <c r="U19" s="91">
        <v>0</v>
      </c>
      <c r="V19" s="91">
        <f t="shared" si="5"/>
        <v>-1</v>
      </c>
      <c r="W19" s="91">
        <v>0</v>
      </c>
      <c r="X19" s="91">
        <f t="shared" si="6"/>
        <v>0</v>
      </c>
      <c r="Y19" s="120">
        <v>1</v>
      </c>
    </row>
    <row r="20" spans="1:256" s="91" customFormat="1" ht="50.1" customHeight="1" x14ac:dyDescent="0.2">
      <c r="A20" s="85" t="s">
        <v>115</v>
      </c>
      <c r="B20" s="101" t="s">
        <v>122</v>
      </c>
      <c r="C20" s="101" t="s">
        <v>125</v>
      </c>
      <c r="D20" s="125" t="s">
        <v>275</v>
      </c>
      <c r="E20" s="206" t="s">
        <v>129</v>
      </c>
      <c r="F20" s="207"/>
      <c r="G20" s="117" t="s">
        <v>130</v>
      </c>
      <c r="H20" s="117" t="s">
        <v>164</v>
      </c>
      <c r="I20" s="117" t="s">
        <v>105</v>
      </c>
      <c r="J20" s="110" t="s">
        <v>155</v>
      </c>
      <c r="K20" s="133">
        <v>0.5</v>
      </c>
      <c r="L20" s="112" t="s">
        <v>156</v>
      </c>
      <c r="M20" s="149" t="s">
        <v>201</v>
      </c>
      <c r="N20" s="160">
        <v>1</v>
      </c>
      <c r="O20" s="128"/>
      <c r="P20" s="128"/>
      <c r="Q20" s="128"/>
      <c r="R20" s="128">
        <v>1</v>
      </c>
      <c r="S20" s="128">
        <f>SUBTOTAL(9,N20:Q20)</f>
        <v>1</v>
      </c>
      <c r="T20" s="107">
        <f>S20/R20</f>
        <v>1</v>
      </c>
      <c r="U20" s="91">
        <v>0</v>
      </c>
      <c r="V20" s="91">
        <f t="shared" si="5"/>
        <v>-1</v>
      </c>
      <c r="W20" s="91">
        <v>0</v>
      </c>
      <c r="X20" s="91">
        <f t="shared" si="6"/>
        <v>0</v>
      </c>
      <c r="Y20" s="120">
        <v>1</v>
      </c>
      <c r="IV20" s="120">
        <f>AVERAGE(T19:T20)</f>
        <v>1</v>
      </c>
    </row>
    <row r="21" spans="1:256" s="91" customFormat="1" ht="50.1" customHeight="1" x14ac:dyDescent="0.2">
      <c r="A21" s="92" t="s">
        <v>116</v>
      </c>
      <c r="B21" s="100" t="s">
        <v>122</v>
      </c>
      <c r="C21" s="100" t="s">
        <v>125</v>
      </c>
      <c r="D21" s="131" t="s">
        <v>178</v>
      </c>
      <c r="E21" s="204" t="s">
        <v>131</v>
      </c>
      <c r="F21" s="205"/>
      <c r="G21" s="109" t="s">
        <v>200</v>
      </c>
      <c r="H21" s="109" t="s">
        <v>279</v>
      </c>
      <c r="I21" s="109" t="s">
        <v>105</v>
      </c>
      <c r="J21" s="110" t="s">
        <v>109</v>
      </c>
      <c r="K21" s="111" t="s">
        <v>110</v>
      </c>
      <c r="L21" s="112" t="s">
        <v>111</v>
      </c>
      <c r="M21" s="73">
        <v>1</v>
      </c>
      <c r="N21" s="164">
        <v>62</v>
      </c>
      <c r="O21" s="132"/>
      <c r="P21" s="132"/>
      <c r="Q21" s="132"/>
      <c r="R21" s="123">
        <v>62</v>
      </c>
      <c r="S21" s="165">
        <v>62</v>
      </c>
      <c r="T21" s="107">
        <f>S21/R21</f>
        <v>1</v>
      </c>
      <c r="U21" s="91">
        <v>0</v>
      </c>
      <c r="V21" s="91">
        <f t="shared" si="5"/>
        <v>-1</v>
      </c>
      <c r="W21" s="91">
        <v>0</v>
      </c>
      <c r="X21" s="91">
        <f t="shared" si="6"/>
        <v>0</v>
      </c>
      <c r="Y21" s="120">
        <v>1</v>
      </c>
      <c r="IV21" s="120">
        <f>AVERAGE(T21)</f>
        <v>1</v>
      </c>
    </row>
    <row r="22" spans="1:256" s="91" customFormat="1" ht="50.1" customHeight="1" x14ac:dyDescent="0.2">
      <c r="A22" s="93" t="s">
        <v>184</v>
      </c>
      <c r="B22" s="117" t="s">
        <v>104</v>
      </c>
      <c r="C22" s="101" t="s">
        <v>123</v>
      </c>
      <c r="D22" s="125" t="s">
        <v>276</v>
      </c>
      <c r="E22" s="206" t="s">
        <v>277</v>
      </c>
      <c r="F22" s="207"/>
      <c r="G22" s="126" t="s">
        <v>278</v>
      </c>
      <c r="H22" s="126" t="s">
        <v>279</v>
      </c>
      <c r="I22" s="126" t="s">
        <v>105</v>
      </c>
      <c r="J22" s="110" t="s">
        <v>109</v>
      </c>
      <c r="K22" s="111" t="s">
        <v>110</v>
      </c>
      <c r="L22" s="112" t="s">
        <v>111</v>
      </c>
      <c r="M22" s="67">
        <v>1</v>
      </c>
      <c r="N22" s="160">
        <v>0.97</v>
      </c>
      <c r="O22" s="119"/>
      <c r="P22" s="119"/>
      <c r="Q22" s="134"/>
      <c r="R22" s="160">
        <v>1</v>
      </c>
      <c r="S22" s="160">
        <f t="shared" ref="S22:S23" si="7">SUBTOTAL(9,N22:Q22)</f>
        <v>0.97</v>
      </c>
      <c r="T22" s="107">
        <f>S22/R22</f>
        <v>0.97</v>
      </c>
      <c r="U22" s="91">
        <v>0</v>
      </c>
      <c r="V22" s="91">
        <f t="shared" si="5"/>
        <v>-1</v>
      </c>
      <c r="W22" s="91">
        <v>0</v>
      </c>
      <c r="X22" s="91">
        <f t="shared" si="6"/>
        <v>0</v>
      </c>
      <c r="Y22" s="120">
        <v>1</v>
      </c>
      <c r="IV22" s="120">
        <f>AVERAGE(T22)</f>
        <v>0.97</v>
      </c>
    </row>
    <row r="23" spans="1:256" s="91" customFormat="1" ht="50.1" customHeight="1" x14ac:dyDescent="0.2">
      <c r="A23" s="158" t="s">
        <v>195</v>
      </c>
      <c r="B23" s="157" t="s">
        <v>122</v>
      </c>
      <c r="C23" s="157" t="s">
        <v>124</v>
      </c>
      <c r="D23" s="131" t="s">
        <v>242</v>
      </c>
      <c r="E23" s="204" t="s">
        <v>241</v>
      </c>
      <c r="F23" s="205"/>
      <c r="G23" s="109" t="s">
        <v>244</v>
      </c>
      <c r="H23" s="109" t="s">
        <v>164</v>
      </c>
      <c r="I23" s="124" t="s">
        <v>105</v>
      </c>
      <c r="J23" s="110" t="s">
        <v>109</v>
      </c>
      <c r="K23" s="111" t="s">
        <v>110</v>
      </c>
      <c r="L23" s="112" t="s">
        <v>111</v>
      </c>
      <c r="M23" s="166">
        <v>3</v>
      </c>
      <c r="N23" s="167">
        <v>0.79</v>
      </c>
      <c r="O23" s="135"/>
      <c r="P23" s="135"/>
      <c r="Q23" s="135"/>
      <c r="R23" s="123">
        <v>3</v>
      </c>
      <c r="S23" s="168">
        <f t="shared" si="7"/>
        <v>0.79</v>
      </c>
      <c r="T23" s="107">
        <f>IF(AND(P23&gt;=0,P23&lt;=1),1,"")</f>
        <v>1</v>
      </c>
      <c r="U23" s="91">
        <v>0</v>
      </c>
      <c r="V23" s="91">
        <f t="shared" si="5"/>
        <v>-1</v>
      </c>
      <c r="W23" s="91">
        <v>0</v>
      </c>
      <c r="X23" s="91">
        <f t="shared" si="6"/>
        <v>0</v>
      </c>
      <c r="Y23" s="120">
        <v>1</v>
      </c>
    </row>
    <row r="24" spans="1:256" s="91" customFormat="1" ht="50.1" customHeight="1" x14ac:dyDescent="0.2">
      <c r="A24" s="158" t="s">
        <v>195</v>
      </c>
      <c r="B24" s="157" t="s">
        <v>122</v>
      </c>
      <c r="C24" s="157" t="s">
        <v>124</v>
      </c>
      <c r="D24" s="131" t="s">
        <v>243</v>
      </c>
      <c r="E24" s="204" t="s">
        <v>245</v>
      </c>
      <c r="F24" s="205"/>
      <c r="G24" s="124" t="s">
        <v>246</v>
      </c>
      <c r="H24" s="124" t="s">
        <v>164</v>
      </c>
      <c r="I24" s="124" t="s">
        <v>105</v>
      </c>
      <c r="J24" s="110" t="s">
        <v>109</v>
      </c>
      <c r="K24" s="111" t="s">
        <v>110</v>
      </c>
      <c r="L24" s="112" t="s">
        <v>111</v>
      </c>
      <c r="M24" s="169">
        <v>0</v>
      </c>
      <c r="N24" s="137">
        <v>0</v>
      </c>
      <c r="O24" s="137"/>
      <c r="P24" s="137"/>
      <c r="Q24" s="137"/>
      <c r="R24" s="170">
        <v>0</v>
      </c>
      <c r="S24" s="138">
        <v>0</v>
      </c>
      <c r="T24" s="107">
        <v>1</v>
      </c>
      <c r="U24" s="91">
        <v>0</v>
      </c>
      <c r="V24" s="91">
        <f t="shared" si="5"/>
        <v>-1</v>
      </c>
      <c r="W24" s="91">
        <v>0</v>
      </c>
      <c r="X24" s="91">
        <f t="shared" si="6"/>
        <v>0</v>
      </c>
      <c r="Y24" s="120">
        <v>1</v>
      </c>
      <c r="IV24" s="120">
        <f>AVERAGE(T23:T24)</f>
        <v>1</v>
      </c>
    </row>
    <row r="25" spans="1:256" s="91" customFormat="1" ht="50.1" customHeight="1" x14ac:dyDescent="0.2">
      <c r="A25" s="85" t="s">
        <v>117</v>
      </c>
      <c r="B25" s="101" t="s">
        <v>122</v>
      </c>
      <c r="C25" s="101" t="s">
        <v>124</v>
      </c>
      <c r="D25" s="125" t="s">
        <v>223</v>
      </c>
      <c r="E25" s="206" t="s">
        <v>224</v>
      </c>
      <c r="F25" s="207"/>
      <c r="G25" s="126" t="s">
        <v>225</v>
      </c>
      <c r="H25" s="126" t="s">
        <v>279</v>
      </c>
      <c r="I25" s="126" t="s">
        <v>105</v>
      </c>
      <c r="J25" s="110" t="s">
        <v>109</v>
      </c>
      <c r="K25" s="111" t="s">
        <v>110</v>
      </c>
      <c r="L25" s="112" t="s">
        <v>111</v>
      </c>
      <c r="M25" s="156">
        <v>1</v>
      </c>
      <c r="N25" s="171">
        <v>0.81</v>
      </c>
      <c r="O25" s="139"/>
      <c r="P25" s="139"/>
      <c r="Q25" s="139"/>
      <c r="R25" s="171">
        <v>0.3</v>
      </c>
      <c r="S25" s="118">
        <f t="shared" ref="S25:S30" si="8">R25*N25</f>
        <v>0.24299999999999999</v>
      </c>
      <c r="T25" s="107">
        <v>0.81</v>
      </c>
      <c r="U25" s="91">
        <v>0</v>
      </c>
      <c r="V25" s="91">
        <f t="shared" si="5"/>
        <v>-1</v>
      </c>
      <c r="W25" s="91">
        <v>0</v>
      </c>
      <c r="X25" s="91">
        <f t="shared" si="6"/>
        <v>0</v>
      </c>
      <c r="Y25" s="120">
        <v>1</v>
      </c>
    </row>
    <row r="26" spans="1:256" s="91" customFormat="1" ht="50.1" customHeight="1" x14ac:dyDescent="0.2">
      <c r="A26" s="85" t="s">
        <v>117</v>
      </c>
      <c r="B26" s="101" t="s">
        <v>122</v>
      </c>
      <c r="C26" s="101" t="s">
        <v>124</v>
      </c>
      <c r="D26" s="125" t="s">
        <v>226</v>
      </c>
      <c r="E26" s="206" t="s">
        <v>227</v>
      </c>
      <c r="F26" s="207"/>
      <c r="G26" s="126" t="s">
        <v>228</v>
      </c>
      <c r="H26" s="126" t="s">
        <v>279</v>
      </c>
      <c r="I26" s="126" t="s">
        <v>105</v>
      </c>
      <c r="J26" s="110" t="s">
        <v>109</v>
      </c>
      <c r="K26" s="111" t="s">
        <v>110</v>
      </c>
      <c r="L26" s="112" t="s">
        <v>111</v>
      </c>
      <c r="M26" s="156">
        <v>1</v>
      </c>
      <c r="N26" s="171">
        <v>0.23</v>
      </c>
      <c r="O26" s="139"/>
      <c r="P26" s="139"/>
      <c r="Q26" s="139"/>
      <c r="R26" s="171">
        <v>0.25</v>
      </c>
      <c r="S26" s="118">
        <f t="shared" si="8"/>
        <v>5.7500000000000002E-2</v>
      </c>
      <c r="T26" s="107">
        <v>0.23</v>
      </c>
      <c r="U26" s="91">
        <v>0</v>
      </c>
      <c r="V26" s="91">
        <f t="shared" si="5"/>
        <v>-1</v>
      </c>
      <c r="W26" s="91">
        <v>0</v>
      </c>
      <c r="X26" s="91">
        <f t="shared" si="6"/>
        <v>0</v>
      </c>
      <c r="Y26" s="120">
        <v>1</v>
      </c>
    </row>
    <row r="27" spans="1:256" s="91" customFormat="1" ht="50.1" customHeight="1" x14ac:dyDescent="0.2">
      <c r="A27" s="85" t="s">
        <v>117</v>
      </c>
      <c r="B27" s="101" t="s">
        <v>122</v>
      </c>
      <c r="C27" s="101" t="s">
        <v>124</v>
      </c>
      <c r="D27" s="125" t="s">
        <v>229</v>
      </c>
      <c r="E27" s="206" t="s">
        <v>230</v>
      </c>
      <c r="F27" s="207"/>
      <c r="G27" s="126" t="s">
        <v>231</v>
      </c>
      <c r="H27" s="126" t="s">
        <v>279</v>
      </c>
      <c r="I27" s="126" t="s">
        <v>105</v>
      </c>
      <c r="J27" s="110" t="s">
        <v>109</v>
      </c>
      <c r="K27" s="111" t="s">
        <v>110</v>
      </c>
      <c r="L27" s="112" t="s">
        <v>111</v>
      </c>
      <c r="M27" s="156">
        <v>1</v>
      </c>
      <c r="N27" s="171">
        <v>0.54339999999999999</v>
      </c>
      <c r="O27" s="139"/>
      <c r="P27" s="139"/>
      <c r="Q27" s="139"/>
      <c r="R27" s="171">
        <v>1</v>
      </c>
      <c r="S27" s="118">
        <f t="shared" si="8"/>
        <v>0.54339999999999999</v>
      </c>
      <c r="T27" s="107">
        <v>0.54</v>
      </c>
      <c r="U27" s="91">
        <v>0</v>
      </c>
      <c r="V27" s="91">
        <f t="shared" si="5"/>
        <v>-1</v>
      </c>
      <c r="W27" s="91">
        <v>0</v>
      </c>
      <c r="X27" s="91">
        <f t="shared" si="6"/>
        <v>0</v>
      </c>
      <c r="Y27" s="120">
        <v>1</v>
      </c>
    </row>
    <row r="28" spans="1:256" s="91" customFormat="1" ht="50.1" customHeight="1" x14ac:dyDescent="0.2">
      <c r="A28" s="85" t="s">
        <v>117</v>
      </c>
      <c r="B28" s="101" t="s">
        <v>122</v>
      </c>
      <c r="C28" s="101" t="s">
        <v>124</v>
      </c>
      <c r="D28" s="125" t="s">
        <v>232</v>
      </c>
      <c r="E28" s="206" t="s">
        <v>233</v>
      </c>
      <c r="F28" s="207"/>
      <c r="G28" s="126" t="s">
        <v>234</v>
      </c>
      <c r="H28" s="126" t="s">
        <v>279</v>
      </c>
      <c r="I28" s="126" t="s">
        <v>105</v>
      </c>
      <c r="J28" s="110" t="s">
        <v>109</v>
      </c>
      <c r="K28" s="111" t="s">
        <v>110</v>
      </c>
      <c r="L28" s="112" t="s">
        <v>111</v>
      </c>
      <c r="M28" s="154" t="s">
        <v>235</v>
      </c>
      <c r="N28" s="172">
        <v>0.18559999999999999</v>
      </c>
      <c r="O28" s="139"/>
      <c r="P28" s="139"/>
      <c r="Q28" s="139"/>
      <c r="R28" s="171">
        <v>0.1</v>
      </c>
      <c r="S28" s="173">
        <f t="shared" si="8"/>
        <v>1.856E-2</v>
      </c>
      <c r="T28" s="174">
        <v>0.18559999999999999</v>
      </c>
      <c r="U28" s="91">
        <v>0</v>
      </c>
      <c r="V28" s="91">
        <f t="shared" si="5"/>
        <v>-1</v>
      </c>
      <c r="W28" s="91">
        <v>0</v>
      </c>
      <c r="X28" s="91">
        <f t="shared" si="6"/>
        <v>0</v>
      </c>
      <c r="Y28" s="120">
        <v>1</v>
      </c>
    </row>
    <row r="29" spans="1:256" s="91" customFormat="1" ht="50.1" customHeight="1" x14ac:dyDescent="0.2">
      <c r="A29" s="85" t="s">
        <v>117</v>
      </c>
      <c r="B29" s="101" t="s">
        <v>122</v>
      </c>
      <c r="C29" s="101" t="s">
        <v>124</v>
      </c>
      <c r="D29" s="125" t="s">
        <v>236</v>
      </c>
      <c r="E29" s="206" t="s">
        <v>237</v>
      </c>
      <c r="F29" s="207"/>
      <c r="G29" s="126" t="s">
        <v>238</v>
      </c>
      <c r="H29" s="126" t="s">
        <v>279</v>
      </c>
      <c r="I29" s="126" t="s">
        <v>105</v>
      </c>
      <c r="J29" s="110" t="s">
        <v>109</v>
      </c>
      <c r="K29" s="111" t="s">
        <v>110</v>
      </c>
      <c r="L29" s="112" t="s">
        <v>111</v>
      </c>
      <c r="M29" s="67">
        <v>1</v>
      </c>
      <c r="N29" s="171">
        <v>0.91</v>
      </c>
      <c r="O29" s="139"/>
      <c r="P29" s="139"/>
      <c r="Q29" s="139"/>
      <c r="R29" s="171">
        <v>1</v>
      </c>
      <c r="S29" s="118">
        <f t="shared" si="8"/>
        <v>0.91</v>
      </c>
      <c r="T29" s="107">
        <v>0.91</v>
      </c>
      <c r="U29" s="91">
        <v>0</v>
      </c>
      <c r="V29" s="91">
        <f t="shared" si="5"/>
        <v>-1</v>
      </c>
      <c r="W29" s="91">
        <v>0</v>
      </c>
      <c r="X29" s="91">
        <f t="shared" si="6"/>
        <v>0</v>
      </c>
      <c r="Y29" s="120">
        <v>1</v>
      </c>
    </row>
    <row r="30" spans="1:256" s="91" customFormat="1" ht="50.1" customHeight="1" x14ac:dyDescent="0.2">
      <c r="A30" s="85" t="s">
        <v>117</v>
      </c>
      <c r="B30" s="101" t="s">
        <v>122</v>
      </c>
      <c r="C30" s="101" t="s">
        <v>124</v>
      </c>
      <c r="D30" s="125" t="s">
        <v>239</v>
      </c>
      <c r="E30" s="206" t="s">
        <v>240</v>
      </c>
      <c r="F30" s="207"/>
      <c r="G30" s="126" t="s">
        <v>225</v>
      </c>
      <c r="H30" s="126" t="s">
        <v>279</v>
      </c>
      <c r="I30" s="126" t="s">
        <v>105</v>
      </c>
      <c r="J30" s="110" t="s">
        <v>109</v>
      </c>
      <c r="K30" s="111" t="s">
        <v>110</v>
      </c>
      <c r="L30" s="112" t="s">
        <v>111</v>
      </c>
      <c r="M30" s="67">
        <v>1</v>
      </c>
      <c r="N30" s="171">
        <v>0.69</v>
      </c>
      <c r="O30" s="139"/>
      <c r="P30" s="139"/>
      <c r="Q30" s="139"/>
      <c r="R30" s="171">
        <v>1</v>
      </c>
      <c r="S30" s="118">
        <f t="shared" si="8"/>
        <v>0.69</v>
      </c>
      <c r="T30" s="107">
        <v>0.69</v>
      </c>
      <c r="U30" s="91">
        <v>0</v>
      </c>
      <c r="V30" s="91">
        <f t="shared" si="5"/>
        <v>-1</v>
      </c>
      <c r="W30" s="91">
        <v>0</v>
      </c>
      <c r="X30" s="91">
        <f t="shared" si="6"/>
        <v>0</v>
      </c>
      <c r="Y30" s="120">
        <v>1</v>
      </c>
      <c r="IV30" s="120">
        <f>AVERAGE(T25:T30)</f>
        <v>0.56093333333333339</v>
      </c>
    </row>
    <row r="31" spans="1:256" s="91" customFormat="1" ht="50.1" customHeight="1" x14ac:dyDescent="0.2">
      <c r="A31" s="92" t="s">
        <v>118</v>
      </c>
      <c r="B31" s="100" t="s">
        <v>122</v>
      </c>
      <c r="C31" s="100" t="s">
        <v>124</v>
      </c>
      <c r="D31" s="131" t="s">
        <v>250</v>
      </c>
      <c r="E31" s="204" t="s">
        <v>253</v>
      </c>
      <c r="F31" s="205"/>
      <c r="G31" s="124" t="s">
        <v>254</v>
      </c>
      <c r="H31" s="109" t="s">
        <v>164</v>
      </c>
      <c r="I31" s="124" t="s">
        <v>105</v>
      </c>
      <c r="J31" s="110" t="s">
        <v>109</v>
      </c>
      <c r="K31" s="111" t="s">
        <v>110</v>
      </c>
      <c r="L31" s="112" t="s">
        <v>111</v>
      </c>
      <c r="M31" s="73">
        <v>1</v>
      </c>
      <c r="N31" s="136">
        <v>1</v>
      </c>
      <c r="O31" s="123"/>
      <c r="P31" s="123"/>
      <c r="Q31" s="123"/>
      <c r="R31" s="136">
        <v>1</v>
      </c>
      <c r="S31" s="136">
        <v>1</v>
      </c>
      <c r="T31" s="107">
        <f>S31/S31</f>
        <v>1</v>
      </c>
      <c r="U31" s="91">
        <v>0</v>
      </c>
      <c r="V31" s="91">
        <f t="shared" si="5"/>
        <v>-1</v>
      </c>
      <c r="W31" s="91">
        <v>0</v>
      </c>
      <c r="X31" s="91">
        <f t="shared" si="6"/>
        <v>0</v>
      </c>
      <c r="Y31" s="120">
        <v>1</v>
      </c>
    </row>
    <row r="32" spans="1:256" s="91" customFormat="1" ht="50.1" customHeight="1" x14ac:dyDescent="0.2">
      <c r="A32" s="92" t="s">
        <v>118</v>
      </c>
      <c r="B32" s="100" t="s">
        <v>122</v>
      </c>
      <c r="C32" s="100" t="s">
        <v>124</v>
      </c>
      <c r="D32" s="131" t="s">
        <v>251</v>
      </c>
      <c r="E32" s="204" t="s">
        <v>255</v>
      </c>
      <c r="F32" s="205"/>
      <c r="G32" s="124" t="s">
        <v>256</v>
      </c>
      <c r="H32" s="124" t="s">
        <v>164</v>
      </c>
      <c r="I32" s="124" t="s">
        <v>105</v>
      </c>
      <c r="J32" s="110" t="s">
        <v>109</v>
      </c>
      <c r="K32" s="111" t="s">
        <v>110</v>
      </c>
      <c r="L32" s="112" t="s">
        <v>111</v>
      </c>
      <c r="M32" s="73">
        <v>1</v>
      </c>
      <c r="N32" s="136">
        <v>1</v>
      </c>
      <c r="O32" s="123"/>
      <c r="P32" s="123"/>
      <c r="Q32" s="123"/>
      <c r="R32" s="136">
        <v>1</v>
      </c>
      <c r="S32" s="136">
        <v>1</v>
      </c>
      <c r="T32" s="107">
        <f>S32/S32</f>
        <v>1</v>
      </c>
      <c r="U32" s="91">
        <v>0</v>
      </c>
      <c r="V32" s="91">
        <f t="shared" si="5"/>
        <v>-1</v>
      </c>
      <c r="W32" s="91">
        <v>0</v>
      </c>
      <c r="X32" s="91">
        <f t="shared" si="6"/>
        <v>0</v>
      </c>
      <c r="Y32" s="120">
        <v>1</v>
      </c>
    </row>
    <row r="33" spans="1:256" s="91" customFormat="1" ht="50.1" customHeight="1" x14ac:dyDescent="0.2">
      <c r="A33" s="92" t="s">
        <v>118</v>
      </c>
      <c r="B33" s="100" t="s">
        <v>122</v>
      </c>
      <c r="C33" s="100" t="s">
        <v>124</v>
      </c>
      <c r="D33" s="131" t="s">
        <v>252</v>
      </c>
      <c r="E33" s="204" t="s">
        <v>257</v>
      </c>
      <c r="F33" s="205"/>
      <c r="G33" s="124" t="s">
        <v>258</v>
      </c>
      <c r="H33" s="124" t="s">
        <v>164</v>
      </c>
      <c r="I33" s="124" t="s">
        <v>105</v>
      </c>
      <c r="J33" s="110" t="s">
        <v>109</v>
      </c>
      <c r="K33" s="111" t="s">
        <v>110</v>
      </c>
      <c r="L33" s="112" t="s">
        <v>111</v>
      </c>
      <c r="M33" s="73">
        <v>1</v>
      </c>
      <c r="N33" s="136">
        <v>1</v>
      </c>
      <c r="O33" s="123"/>
      <c r="P33" s="123"/>
      <c r="Q33" s="123"/>
      <c r="R33" s="136">
        <v>1</v>
      </c>
      <c r="S33" s="136">
        <v>1</v>
      </c>
      <c r="T33" s="107">
        <f>S33/S33</f>
        <v>1</v>
      </c>
      <c r="U33" s="91">
        <v>0</v>
      </c>
      <c r="V33" s="91">
        <f t="shared" si="5"/>
        <v>-1</v>
      </c>
      <c r="W33" s="91">
        <v>0</v>
      </c>
      <c r="X33" s="91">
        <f t="shared" si="6"/>
        <v>0</v>
      </c>
      <c r="Y33" s="120">
        <v>1</v>
      </c>
      <c r="IV33" s="120">
        <f>AVERAGE(T31:T33)</f>
        <v>1</v>
      </c>
    </row>
    <row r="34" spans="1:256" s="91" customFormat="1" ht="50.1" customHeight="1" x14ac:dyDescent="0.2">
      <c r="A34" s="85" t="s">
        <v>119</v>
      </c>
      <c r="B34" s="101" t="s">
        <v>122</v>
      </c>
      <c r="C34" s="101" t="s">
        <v>103</v>
      </c>
      <c r="D34" s="125" t="s">
        <v>179</v>
      </c>
      <c r="E34" s="206" t="s">
        <v>132</v>
      </c>
      <c r="F34" s="207"/>
      <c r="G34" s="117" t="s">
        <v>133</v>
      </c>
      <c r="H34" s="117" t="s">
        <v>164</v>
      </c>
      <c r="I34" s="117" t="s">
        <v>105</v>
      </c>
      <c r="J34" s="110" t="s">
        <v>109</v>
      </c>
      <c r="K34" s="111" t="s">
        <v>110</v>
      </c>
      <c r="L34" s="112" t="s">
        <v>111</v>
      </c>
      <c r="M34" s="154" t="s">
        <v>211</v>
      </c>
      <c r="N34" s="160">
        <v>0.99</v>
      </c>
      <c r="O34" s="119"/>
      <c r="P34" s="119"/>
      <c r="Q34" s="119"/>
      <c r="R34" s="160">
        <v>1</v>
      </c>
      <c r="S34" s="160">
        <f>SUBTOTAL(9,N34:Q34)</f>
        <v>0.99</v>
      </c>
      <c r="T34" s="107">
        <v>0.99</v>
      </c>
      <c r="U34" s="91">
        <v>0</v>
      </c>
      <c r="V34" s="91">
        <f t="shared" si="5"/>
        <v>-1</v>
      </c>
      <c r="W34" s="91">
        <v>0</v>
      </c>
      <c r="X34" s="91">
        <f t="shared" si="6"/>
        <v>0</v>
      </c>
      <c r="Y34" s="120">
        <v>1</v>
      </c>
    </row>
    <row r="35" spans="1:256" s="91" customFormat="1" ht="50.1" customHeight="1" x14ac:dyDescent="0.2">
      <c r="A35" s="85" t="s">
        <v>119</v>
      </c>
      <c r="B35" s="101" t="s">
        <v>122</v>
      </c>
      <c r="C35" s="101" t="s">
        <v>103</v>
      </c>
      <c r="D35" s="125" t="s">
        <v>180</v>
      </c>
      <c r="E35" s="202" t="s">
        <v>157</v>
      </c>
      <c r="F35" s="203"/>
      <c r="G35" s="117" t="s">
        <v>158</v>
      </c>
      <c r="H35" s="117" t="s">
        <v>164</v>
      </c>
      <c r="I35" s="117" t="s">
        <v>105</v>
      </c>
      <c r="J35" s="110" t="s">
        <v>152</v>
      </c>
      <c r="K35" s="111" t="s">
        <v>159</v>
      </c>
      <c r="L35" s="112" t="s">
        <v>160</v>
      </c>
      <c r="M35" s="67">
        <v>1</v>
      </c>
      <c r="N35" s="140">
        <v>0</v>
      </c>
      <c r="O35" s="252">
        <v>1</v>
      </c>
      <c r="P35" s="140"/>
      <c r="Q35" s="140"/>
      <c r="R35" s="160">
        <v>1</v>
      </c>
      <c r="S35" s="160">
        <f>SUBTOTAL(9,N35:Q35)</f>
        <v>1</v>
      </c>
      <c r="T35" s="107">
        <v>1</v>
      </c>
      <c r="Y35" s="120"/>
    </row>
    <row r="36" spans="1:256" s="91" customFormat="1" ht="50.1" customHeight="1" x14ac:dyDescent="0.2">
      <c r="A36" s="85" t="s">
        <v>119</v>
      </c>
      <c r="B36" s="101" t="s">
        <v>122</v>
      </c>
      <c r="C36" s="101" t="s">
        <v>103</v>
      </c>
      <c r="D36" s="125" t="s">
        <v>181</v>
      </c>
      <c r="E36" s="206" t="s">
        <v>134</v>
      </c>
      <c r="F36" s="207"/>
      <c r="G36" s="117" t="s">
        <v>135</v>
      </c>
      <c r="H36" s="117" t="s">
        <v>164</v>
      </c>
      <c r="I36" s="117" t="s">
        <v>105</v>
      </c>
      <c r="J36" s="110" t="s">
        <v>109</v>
      </c>
      <c r="K36" s="111" t="s">
        <v>110</v>
      </c>
      <c r="L36" s="112" t="s">
        <v>111</v>
      </c>
      <c r="M36" s="67">
        <v>1</v>
      </c>
      <c r="N36" s="119">
        <v>5</v>
      </c>
      <c r="O36" s="119"/>
      <c r="P36" s="119"/>
      <c r="Q36" s="119"/>
      <c r="R36" s="119">
        <v>5</v>
      </c>
      <c r="S36" s="177">
        <v>5</v>
      </c>
      <c r="T36" s="107">
        <v>1</v>
      </c>
      <c r="U36" s="91">
        <v>0</v>
      </c>
      <c r="V36" s="91">
        <f>-COS((P36/Y36)*PI())</f>
        <v>-1</v>
      </c>
      <c r="W36" s="91">
        <v>0</v>
      </c>
      <c r="X36" s="91">
        <f>SIN((P36/Y36)*PI())</f>
        <v>0</v>
      </c>
      <c r="Y36" s="120">
        <v>1</v>
      </c>
      <c r="IV36" s="120">
        <f>AVERAGE(T34:T36)</f>
        <v>0.9966666666666667</v>
      </c>
    </row>
    <row r="37" spans="1:256" s="91" customFormat="1" ht="50.1" customHeight="1" x14ac:dyDescent="0.2">
      <c r="A37" s="92" t="s">
        <v>120</v>
      </c>
      <c r="B37" s="100" t="s">
        <v>122</v>
      </c>
      <c r="C37" s="100" t="s">
        <v>124</v>
      </c>
      <c r="D37" s="131" t="s">
        <v>247</v>
      </c>
      <c r="E37" s="204" t="s">
        <v>248</v>
      </c>
      <c r="F37" s="205"/>
      <c r="G37" s="124" t="s">
        <v>249</v>
      </c>
      <c r="H37" s="124" t="s">
        <v>164</v>
      </c>
      <c r="I37" s="124" t="s">
        <v>105</v>
      </c>
      <c r="J37" s="110" t="s">
        <v>109</v>
      </c>
      <c r="K37" s="111" t="s">
        <v>110</v>
      </c>
      <c r="L37" s="112" t="s">
        <v>111</v>
      </c>
      <c r="M37" s="73">
        <v>1</v>
      </c>
      <c r="N37" s="176">
        <v>0.78</v>
      </c>
      <c r="O37" s="141"/>
      <c r="P37" s="137"/>
      <c r="Q37" s="137"/>
      <c r="R37" s="175">
        <v>1</v>
      </c>
      <c r="S37" s="163">
        <f t="shared" ref="S37" si="9">SUBTOTAL(9,N37:Q37)</f>
        <v>0.78</v>
      </c>
      <c r="T37" s="107">
        <v>0.78</v>
      </c>
      <c r="U37" s="91">
        <v>0</v>
      </c>
      <c r="V37" s="91">
        <f>-COS((P37/Y37)*PI())</f>
        <v>-1</v>
      </c>
      <c r="W37" s="91">
        <v>0</v>
      </c>
      <c r="X37" s="91">
        <f>SIN((P37/Y37)*PI())</f>
        <v>0</v>
      </c>
      <c r="Y37" s="120">
        <v>1</v>
      </c>
      <c r="IV37" s="120">
        <f>AVERAGE(T37)</f>
        <v>0.78</v>
      </c>
    </row>
    <row r="38" spans="1:256" s="91" customFormat="1" ht="50.1" customHeight="1" thickBot="1" x14ac:dyDescent="0.25">
      <c r="A38" s="94" t="s">
        <v>187</v>
      </c>
      <c r="B38" s="142" t="s">
        <v>196</v>
      </c>
      <c r="C38" s="143" t="s">
        <v>126</v>
      </c>
      <c r="D38" s="144" t="s">
        <v>197</v>
      </c>
      <c r="E38" s="236" t="s">
        <v>203</v>
      </c>
      <c r="F38" s="237"/>
      <c r="G38" s="142" t="s">
        <v>206</v>
      </c>
      <c r="H38" s="126" t="s">
        <v>279</v>
      </c>
      <c r="I38" s="126" t="s">
        <v>105</v>
      </c>
      <c r="J38" s="145" t="s">
        <v>149</v>
      </c>
      <c r="K38" s="150" t="s">
        <v>204</v>
      </c>
      <c r="L38" s="146" t="s">
        <v>205</v>
      </c>
      <c r="M38" s="74">
        <v>1</v>
      </c>
      <c r="N38" s="147">
        <v>100</v>
      </c>
      <c r="O38" s="147"/>
      <c r="P38" s="147"/>
      <c r="Q38" s="147"/>
      <c r="R38" s="147">
        <v>25</v>
      </c>
      <c r="S38" s="178">
        <f>M38*R38%</f>
        <v>0.25</v>
      </c>
      <c r="T38" s="148">
        <v>1</v>
      </c>
      <c r="U38" s="91">
        <v>0</v>
      </c>
      <c r="V38" s="91">
        <f>-COS((P38/Y38)*PI())</f>
        <v>-1</v>
      </c>
      <c r="W38" s="91">
        <v>0</v>
      </c>
      <c r="X38" s="91">
        <f>SIN((P38/Y38)*PI())</f>
        <v>0</v>
      </c>
      <c r="Y38" s="120">
        <v>1</v>
      </c>
      <c r="IV38" s="120">
        <f>AVERAGE(T38)</f>
        <v>1</v>
      </c>
    </row>
    <row r="39" spans="1:256" x14ac:dyDescent="0.2"/>
    <row r="40" spans="1:256" hidden="1" x14ac:dyDescent="0.2"/>
    <row r="41" spans="1:256" hidden="1" x14ac:dyDescent="0.2"/>
    <row r="42" spans="1:256" hidden="1" x14ac:dyDescent="0.2"/>
    <row r="43" spans="1:256" hidden="1" x14ac:dyDescent="0.2"/>
    <row r="44" spans="1:256" hidden="1" x14ac:dyDescent="0.2"/>
    <row r="45" spans="1:256" hidden="1" x14ac:dyDescent="0.2"/>
    <row r="46" spans="1:256" hidden="1" x14ac:dyDescent="0.2"/>
    <row r="47" spans="1:256" hidden="1" x14ac:dyDescent="0.2"/>
    <row r="48" spans="1:25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</sheetData>
  <autoFilter ref="A4:Y38">
    <filterColumn colId="4" showButton="0"/>
  </autoFilter>
  <mergeCells count="53">
    <mergeCell ref="M1:P1"/>
    <mergeCell ref="Q1:S1"/>
    <mergeCell ref="E37:F37"/>
    <mergeCell ref="E38:F38"/>
    <mergeCell ref="E3:F4"/>
    <mergeCell ref="E33:F33"/>
    <mergeCell ref="E34:F34"/>
    <mergeCell ref="E36:F36"/>
    <mergeCell ref="E28:F28"/>
    <mergeCell ref="E29:F29"/>
    <mergeCell ref="E35:F35"/>
    <mergeCell ref="E18:F18"/>
    <mergeCell ref="E30:F30"/>
    <mergeCell ref="E31:F31"/>
    <mergeCell ref="E32:F32"/>
    <mergeCell ref="E24:F24"/>
    <mergeCell ref="O2:T2"/>
    <mergeCell ref="E8:F8"/>
    <mergeCell ref="E12:F12"/>
    <mergeCell ref="E15:F15"/>
    <mergeCell ref="T3:T4"/>
    <mergeCell ref="M3:M4"/>
    <mergeCell ref="N3:Q3"/>
    <mergeCell ref="E14:F14"/>
    <mergeCell ref="R3:R4"/>
    <mergeCell ref="S3:S4"/>
    <mergeCell ref="E5:F5"/>
    <mergeCell ref="E11:F11"/>
    <mergeCell ref="E7:F7"/>
    <mergeCell ref="E6:F6"/>
    <mergeCell ref="E13:F13"/>
    <mergeCell ref="A1:B1"/>
    <mergeCell ref="C1:L1"/>
    <mergeCell ref="I3:I4"/>
    <mergeCell ref="J3:L3"/>
    <mergeCell ref="H3:H4"/>
    <mergeCell ref="G3:G4"/>
    <mergeCell ref="A3:A4"/>
    <mergeCell ref="B3:B4"/>
    <mergeCell ref="C3:C4"/>
    <mergeCell ref="D3:D4"/>
    <mergeCell ref="E26:F26"/>
    <mergeCell ref="E27:F27"/>
    <mergeCell ref="E19:F19"/>
    <mergeCell ref="E20:F20"/>
    <mergeCell ref="E21:F21"/>
    <mergeCell ref="E22:F22"/>
    <mergeCell ref="E23:F23"/>
    <mergeCell ref="E16:F16"/>
    <mergeCell ref="E9:F9"/>
    <mergeCell ref="E10:F10"/>
    <mergeCell ref="E17:F17"/>
    <mergeCell ref="E25:F25"/>
  </mergeCells>
  <printOptions horizontalCentered="1"/>
  <pageMargins left="0.43307086614173229" right="0.43307086614173229" top="0.74803149606299213" bottom="0.74803149606299213" header="0.31496062992125984" footer="0.31496062992125984"/>
  <pageSetup paperSize="14" scale="43" fitToHeight="3" orientation="landscape" r:id="rId1"/>
  <rowBreaks count="2" manualBreakCount="2">
    <brk id="16" max="16383" man="1"/>
    <brk id="30" max="16383" man="1"/>
  </rowBreaks>
  <ignoredErrors>
    <ignoredError sqref="S13:S19 S22:S23 S5:S7 S37 S34:S35 S8:S10 S11:S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4" sqref="B14"/>
    </sheetView>
  </sheetViews>
  <sheetFormatPr baseColWidth="10" defaultRowHeight="12.75" x14ac:dyDescent="0.2"/>
  <cols>
    <col min="1" max="1" width="36" bestFit="1" customWidth="1"/>
    <col min="2" max="2" width="17.140625" customWidth="1"/>
  </cols>
  <sheetData>
    <row r="2" spans="1:2" ht="29.25" customHeight="1" x14ac:dyDescent="0.2">
      <c r="A2" s="77" t="s">
        <v>2</v>
      </c>
      <c r="B2" s="77" t="s">
        <v>188</v>
      </c>
    </row>
    <row r="3" spans="1:2" x14ac:dyDescent="0.2">
      <c r="A3" s="78" t="s">
        <v>112</v>
      </c>
      <c r="B3" s="79">
        <f>AVERAGE('INDICADORES IDEP 2017'!T5:T6)</f>
        <v>1</v>
      </c>
    </row>
    <row r="4" spans="1:2" x14ac:dyDescent="0.2">
      <c r="A4" s="78" t="s">
        <v>102</v>
      </c>
      <c r="B4" s="79">
        <f>AVERAGE('INDICADORES IDEP 2017'!T7)</f>
        <v>1</v>
      </c>
    </row>
    <row r="5" spans="1:2" x14ac:dyDescent="0.2">
      <c r="A5" s="78" t="s">
        <v>184</v>
      </c>
      <c r="B5" s="79">
        <f>AVERAGE('INDICADORES IDEP 2017'!T22)</f>
        <v>0.97</v>
      </c>
    </row>
    <row r="6" spans="1:2" x14ac:dyDescent="0.2">
      <c r="A6" s="83" t="s">
        <v>190</v>
      </c>
      <c r="B6" s="79">
        <f>AVERAGE('INDICADORES IDEP 2017'!T13:T16)</f>
        <v>1</v>
      </c>
    </row>
    <row r="7" spans="1:2" x14ac:dyDescent="0.2">
      <c r="A7" s="78" t="s">
        <v>114</v>
      </c>
      <c r="B7" s="79">
        <f>AVERAGE('INDICADORES IDEP 2017'!T17:T18)</f>
        <v>1</v>
      </c>
    </row>
    <row r="8" spans="1:2" x14ac:dyDescent="0.2">
      <c r="A8" s="78" t="s">
        <v>115</v>
      </c>
      <c r="B8" s="79">
        <f>AVERAGE('INDICADORES IDEP 2017'!T19:T20)</f>
        <v>1</v>
      </c>
    </row>
    <row r="9" spans="1:2" x14ac:dyDescent="0.2">
      <c r="A9" s="78" t="s">
        <v>116</v>
      </c>
      <c r="B9" s="79">
        <f>AVERAGE('INDICADORES IDEP 2017'!T21)</f>
        <v>1</v>
      </c>
    </row>
    <row r="10" spans="1:2" x14ac:dyDescent="0.2">
      <c r="A10" s="78" t="s">
        <v>185</v>
      </c>
      <c r="B10" s="79">
        <f>AVERAGE('INDICADORES IDEP 2017'!T23:T24)</f>
        <v>1</v>
      </c>
    </row>
    <row r="11" spans="1:2" x14ac:dyDescent="0.2">
      <c r="A11" s="78" t="s">
        <v>119</v>
      </c>
      <c r="B11" s="79">
        <f>AVERAGE('INDICADORES IDEP 2017'!T34:T36)</f>
        <v>0.9966666666666667</v>
      </c>
    </row>
    <row r="12" spans="1:2" x14ac:dyDescent="0.2">
      <c r="A12" s="78" t="s">
        <v>186</v>
      </c>
      <c r="B12" s="79">
        <f>AVERAGE('INDICADORES IDEP 2017'!T31:T33)</f>
        <v>1</v>
      </c>
    </row>
    <row r="13" spans="1:2" x14ac:dyDescent="0.2">
      <c r="A13" s="78" t="s">
        <v>117</v>
      </c>
      <c r="B13" s="79">
        <f>AVERAGE('INDICADORES IDEP 2017'!T25:T30)</f>
        <v>0.56093333333333339</v>
      </c>
    </row>
    <row r="14" spans="1:2" x14ac:dyDescent="0.2">
      <c r="A14" s="78" t="s">
        <v>120</v>
      </c>
      <c r="B14" s="84" t="s">
        <v>198</v>
      </c>
    </row>
    <row r="15" spans="1:2" x14ac:dyDescent="0.2">
      <c r="A15" s="78" t="s">
        <v>187</v>
      </c>
      <c r="B15" s="79">
        <f>AVERAGE('INDICADORES IDEP 2017'!T38)</f>
        <v>1</v>
      </c>
    </row>
    <row r="16" spans="1:2" x14ac:dyDescent="0.2">
      <c r="A16" s="78" t="s">
        <v>174</v>
      </c>
      <c r="B16" s="79">
        <f>AVERAGE('INDICADORES IDEP 2017'!T8:T12)</f>
        <v>0.7</v>
      </c>
    </row>
    <row r="17" spans="1:2" ht="15" x14ac:dyDescent="0.25">
      <c r="A17" s="80" t="s">
        <v>189</v>
      </c>
      <c r="B17" s="81">
        <f>AVERAGE(B3:B16)</f>
        <v>0.94058461538461535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topLeftCell="A6" workbookViewId="0">
      <selection activeCell="F12" sqref="F12:H18"/>
    </sheetView>
  </sheetViews>
  <sheetFormatPr baseColWidth="10" defaultRowHeight="12.75" x14ac:dyDescent="0.2"/>
  <sheetData>
    <row r="1" spans="1:8" x14ac:dyDescent="0.2">
      <c r="A1" s="251" t="s">
        <v>148</v>
      </c>
      <c r="B1" s="251"/>
      <c r="C1" s="251"/>
      <c r="D1" s="251"/>
      <c r="E1" s="251"/>
      <c r="F1" s="251"/>
      <c r="G1" s="251"/>
      <c r="H1" s="251"/>
    </row>
    <row r="2" spans="1:8" x14ac:dyDescent="0.2">
      <c r="A2" s="251"/>
      <c r="B2" s="251"/>
      <c r="C2" s="251"/>
      <c r="D2" s="251"/>
      <c r="E2" s="251"/>
      <c r="F2" s="251"/>
      <c r="G2" s="251"/>
      <c r="H2" s="251"/>
    </row>
    <row r="4" spans="1:8" x14ac:dyDescent="0.2">
      <c r="A4" s="247" t="s">
        <v>68</v>
      </c>
      <c r="B4" s="247"/>
      <c r="C4" s="247"/>
      <c r="D4" s="247"/>
      <c r="E4" s="247"/>
      <c r="F4" s="247"/>
      <c r="G4" s="247"/>
      <c r="H4" s="247"/>
    </row>
    <row r="5" spans="1:8" x14ac:dyDescent="0.2">
      <c r="A5" s="247" t="s">
        <v>141</v>
      </c>
      <c r="B5" s="247"/>
      <c r="C5" s="247"/>
      <c r="D5" s="247"/>
      <c r="E5" s="247"/>
      <c r="F5" s="247"/>
      <c r="G5" s="247"/>
      <c r="H5" s="247"/>
    </row>
    <row r="6" spans="1:8" x14ac:dyDescent="0.2">
      <c r="A6" s="242" t="s">
        <v>142</v>
      </c>
      <c r="B6" s="243"/>
      <c r="C6" s="243"/>
      <c r="D6" s="243"/>
      <c r="E6" s="243"/>
      <c r="F6" s="243"/>
      <c r="G6" s="243"/>
      <c r="H6" s="243"/>
    </row>
    <row r="7" spans="1:8" x14ac:dyDescent="0.2">
      <c r="A7" s="250">
        <f>+'INDICADORES IDEP 2017'!T5</f>
        <v>1</v>
      </c>
      <c r="B7" s="243"/>
      <c r="C7" s="243"/>
      <c r="D7" s="243"/>
      <c r="E7" s="243"/>
      <c r="F7" s="243"/>
      <c r="G7" s="243"/>
      <c r="H7" s="243"/>
    </row>
    <row r="9" spans="1:8" ht="39" customHeight="1" x14ac:dyDescent="0.2">
      <c r="A9" s="244" t="str">
        <f>+'INDICADORES IDEP 2017'!E5</f>
        <v>Avance en el desarrollo de una estrategia de Comunicación, Socialización y Divulgación</v>
      </c>
      <c r="B9" s="245"/>
      <c r="C9" s="245"/>
      <c r="D9" s="245"/>
      <c r="E9" s="245"/>
      <c r="F9" s="245"/>
      <c r="G9" s="245"/>
      <c r="H9" s="246"/>
    </row>
    <row r="11" spans="1:8" x14ac:dyDescent="0.2">
      <c r="F11" s="242" t="s">
        <v>143</v>
      </c>
      <c r="G11" s="243"/>
      <c r="H11" s="243"/>
    </row>
    <row r="12" spans="1:8" x14ac:dyDescent="0.2">
      <c r="F12" s="248" t="s">
        <v>144</v>
      </c>
      <c r="G12" s="249"/>
      <c r="H12" s="249"/>
    </row>
    <row r="13" spans="1:8" x14ac:dyDescent="0.2">
      <c r="F13" s="249"/>
      <c r="G13" s="249"/>
      <c r="H13" s="249"/>
    </row>
    <row r="14" spans="1:8" x14ac:dyDescent="0.2">
      <c r="F14" s="249"/>
      <c r="G14" s="249"/>
      <c r="H14" s="249"/>
    </row>
    <row r="15" spans="1:8" x14ac:dyDescent="0.2">
      <c r="F15" s="249"/>
      <c r="G15" s="249"/>
      <c r="H15" s="249"/>
    </row>
    <row r="16" spans="1:8" x14ac:dyDescent="0.2">
      <c r="F16" s="249"/>
      <c r="G16" s="249"/>
      <c r="H16" s="249"/>
    </row>
    <row r="17" spans="1:8" x14ac:dyDescent="0.2">
      <c r="F17" s="249"/>
      <c r="G17" s="249"/>
      <c r="H17" s="249"/>
    </row>
    <row r="18" spans="1:8" x14ac:dyDescent="0.2">
      <c r="F18" s="249"/>
      <c r="G18" s="249"/>
      <c r="H18" s="249"/>
    </row>
    <row r="21" spans="1:8" x14ac:dyDescent="0.2">
      <c r="A21" s="247" t="s">
        <v>145</v>
      </c>
      <c r="B21" s="247"/>
      <c r="C21" s="247"/>
      <c r="D21" s="247"/>
      <c r="E21" s="247"/>
      <c r="F21" s="247"/>
      <c r="G21" s="247"/>
      <c r="H21" s="247"/>
    </row>
    <row r="22" spans="1:8" x14ac:dyDescent="0.2">
      <c r="A22" s="242" t="s">
        <v>142</v>
      </c>
      <c r="B22" s="243"/>
      <c r="C22" s="243"/>
      <c r="D22" s="243"/>
      <c r="E22" s="243"/>
      <c r="F22" s="243"/>
      <c r="G22" s="243"/>
      <c r="H22" s="243"/>
    </row>
    <row r="23" spans="1:8" x14ac:dyDescent="0.2">
      <c r="A23" s="250" t="e">
        <f>+'INDICADORES IDEP 2017'!#REF!</f>
        <v>#REF!</v>
      </c>
      <c r="B23" s="243"/>
      <c r="C23" s="243"/>
      <c r="D23" s="243"/>
      <c r="E23" s="243"/>
      <c r="F23" s="243"/>
      <c r="G23" s="243"/>
      <c r="H23" s="243"/>
    </row>
    <row r="25" spans="1:8" ht="39" customHeight="1" x14ac:dyDescent="0.2">
      <c r="A25" s="244" t="s">
        <v>147</v>
      </c>
      <c r="B25" s="245"/>
      <c r="C25" s="245"/>
      <c r="D25" s="245"/>
      <c r="E25" s="245"/>
      <c r="F25" s="245"/>
      <c r="G25" s="245"/>
      <c r="H25" s="246"/>
    </row>
    <row r="27" spans="1:8" x14ac:dyDescent="0.2">
      <c r="F27" s="242" t="s">
        <v>143</v>
      </c>
      <c r="G27" s="243"/>
      <c r="H27" s="243"/>
    </row>
    <row r="28" spans="1:8" x14ac:dyDescent="0.2">
      <c r="F28" s="248" t="s">
        <v>146</v>
      </c>
      <c r="G28" s="249"/>
      <c r="H28" s="249"/>
    </row>
    <row r="29" spans="1:8" x14ac:dyDescent="0.2">
      <c r="F29" s="249"/>
      <c r="G29" s="249"/>
      <c r="H29" s="249"/>
    </row>
    <row r="30" spans="1:8" x14ac:dyDescent="0.2">
      <c r="F30" s="249"/>
      <c r="G30" s="249"/>
      <c r="H30" s="249"/>
    </row>
    <row r="31" spans="1:8" x14ac:dyDescent="0.2">
      <c r="F31" s="249"/>
      <c r="G31" s="249"/>
      <c r="H31" s="249"/>
    </row>
    <row r="32" spans="1:8" x14ac:dyDescent="0.2">
      <c r="F32" s="249"/>
      <c r="G32" s="249"/>
      <c r="H32" s="249"/>
    </row>
    <row r="33" spans="6:8" x14ac:dyDescent="0.2">
      <c r="F33" s="249"/>
      <c r="G33" s="249"/>
      <c r="H33" s="249"/>
    </row>
    <row r="34" spans="6:8" x14ac:dyDescent="0.2">
      <c r="F34" s="249"/>
      <c r="G34" s="249"/>
      <c r="H34" s="249"/>
    </row>
  </sheetData>
  <mergeCells count="14">
    <mergeCell ref="A1:H2"/>
    <mergeCell ref="A5:H5"/>
    <mergeCell ref="A6:H6"/>
    <mergeCell ref="A7:H7"/>
    <mergeCell ref="A9:H9"/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Semaforo proceso</vt:lpstr>
      <vt:lpstr>PESOS_PORCENTUALES</vt:lpstr>
      <vt:lpstr>Criterio de calificacion</vt:lpstr>
      <vt:lpstr>INDICADORES IDEP 2017</vt:lpstr>
      <vt:lpstr>Resumen</vt:lpstr>
      <vt:lpstr>Hoja2</vt:lpstr>
      <vt:lpstr>'Criterio de calificacion'!Área_de_impresión</vt:lpstr>
      <vt:lpstr>'INDICADORES IDEP 2017'!Área_de_impresión</vt:lpstr>
      <vt:lpstr>'Semaforo proceso'!Área_de_impresión</vt:lpstr>
      <vt:lpstr>'INDICADORES IDEP 2017'!Títulos_a_imprimir</vt:lpstr>
    </vt:vector>
  </TitlesOfParts>
  <Company>ASD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Sistema Integrado de Gestión</cp:lastModifiedBy>
  <cp:lastPrinted>2018-04-16T17:44:25Z</cp:lastPrinted>
  <dcterms:created xsi:type="dcterms:W3CDTF">2008-10-22T15:41:48Z</dcterms:created>
  <dcterms:modified xsi:type="dcterms:W3CDTF">2018-05-08T15:52:50Z</dcterms:modified>
</cp:coreProperties>
</file>