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192.168.1.251\120_oap\IDEP2019\120_19_INFORMES\10_Informes Seguimiento Gestion\Hoja vida Indicadores 2019\Cuarto seguimiento indicadores 2019\"/>
    </mc:Choice>
  </mc:AlternateContent>
  <bookViews>
    <workbookView xWindow="0" yWindow="0" windowWidth="20490" windowHeight="7665" firstSheet="3" activeTab="3"/>
  </bookViews>
  <sheets>
    <sheet name="Semaforo proceso" sheetId="7" state="hidden" r:id="rId1"/>
    <sheet name="PESOS_PORCENTUALES" sheetId="14" state="hidden" r:id="rId2"/>
    <sheet name="Criterio de calificacion" sheetId="13" state="hidden" r:id="rId3"/>
    <sheet name="INDICADORES IDEP 2019" sheetId="15" r:id="rId4"/>
    <sheet name="Hoja2" sheetId="17" state="hidden" r:id="rId5"/>
  </sheets>
  <definedNames>
    <definedName name="_xlnm._FilterDatabase" localSheetId="3" hidden="1">'INDICADORES IDEP 2019'!$A$4:$Y$56</definedName>
    <definedName name="_xlnm.Print_Area" localSheetId="2">'Criterio de calificacion'!$A$1:$I$36</definedName>
    <definedName name="_xlnm.Print_Area" localSheetId="3">'INDICADORES IDEP 2019'!$A$1:$T$54</definedName>
    <definedName name="_xlnm.Print_Area" localSheetId="0">'Semaforo proceso'!$A$24:$F$46</definedName>
    <definedName name="Areas">#REF!</definedName>
    <definedName name="_xlnm.Print_Titles" localSheetId="3">'INDICADORES IDEP 2019'!$1:$4</definedName>
  </definedNames>
  <calcPr calcId="162913"/>
</workbook>
</file>

<file path=xl/calcChain.xml><?xml version="1.0" encoding="utf-8"?>
<calcChain xmlns="http://schemas.openxmlformats.org/spreadsheetml/2006/main">
  <c r="S40" i="15" l="1"/>
  <c r="S50" i="15"/>
  <c r="X33" i="15" l="1"/>
  <c r="V33" i="15"/>
  <c r="T52" i="15"/>
  <c r="X52" i="15"/>
  <c r="V52" i="15"/>
  <c r="R67" i="15" l="1"/>
  <c r="S9" i="15" l="1"/>
  <c r="T18" i="15" l="1"/>
  <c r="T17" i="15"/>
  <c r="T16" i="15"/>
  <c r="T15" i="15"/>
  <c r="S14" i="15"/>
  <c r="T14" i="15" s="1"/>
  <c r="T13" i="15"/>
  <c r="S13" i="15"/>
  <c r="T56" i="15"/>
  <c r="IV56" i="15" s="1"/>
  <c r="T43" i="15"/>
  <c r="T55" i="15"/>
  <c r="IV55" i="15" s="1"/>
  <c r="T51" i="15"/>
  <c r="T44" i="15"/>
  <c r="T42" i="15"/>
  <c r="T41" i="15"/>
  <c r="T40" i="15"/>
  <c r="T12" i="15"/>
  <c r="T6" i="15"/>
  <c r="T5" i="15"/>
  <c r="S36" i="15"/>
  <c r="T54" i="15"/>
  <c r="T53" i="15"/>
  <c r="T27" i="15"/>
  <c r="T24" i="15"/>
  <c r="IV24" i="15" s="1"/>
  <c r="T23" i="15"/>
  <c r="T22" i="15"/>
  <c r="T21" i="15"/>
  <c r="T20" i="15"/>
  <c r="T19" i="15"/>
  <c r="S26" i="15"/>
  <c r="S56" i="15"/>
  <c r="S55" i="15"/>
  <c r="S54" i="15"/>
  <c r="S53" i="15"/>
  <c r="S52" i="15"/>
  <c r="S51" i="15"/>
  <c r="S49" i="15"/>
  <c r="S48" i="15"/>
  <c r="S47" i="15"/>
  <c r="S46" i="15"/>
  <c r="S44" i="15"/>
  <c r="S43" i="15"/>
  <c r="S42" i="15"/>
  <c r="S41" i="15"/>
  <c r="S39" i="15"/>
  <c r="S37" i="15"/>
  <c r="S35" i="15"/>
  <c r="S34" i="15"/>
  <c r="S33" i="15"/>
  <c r="S32" i="15"/>
  <c r="S31" i="15"/>
  <c r="S30" i="15"/>
  <c r="S29" i="15"/>
  <c r="S28" i="15"/>
  <c r="S27" i="15"/>
  <c r="S25" i="15"/>
  <c r="S24" i="15"/>
  <c r="S23" i="15"/>
  <c r="S22" i="15"/>
  <c r="S20" i="15"/>
  <c r="S19" i="15"/>
  <c r="S18" i="15"/>
  <c r="S17" i="15"/>
  <c r="S16" i="15"/>
  <c r="S15" i="15"/>
  <c r="S12" i="15"/>
  <c r="S11" i="15"/>
  <c r="S10" i="15"/>
  <c r="S8" i="15"/>
  <c r="S7" i="15"/>
  <c r="S6" i="15"/>
  <c r="S5" i="15"/>
  <c r="V5" i="15"/>
  <c r="X5" i="15"/>
  <c r="IV11" i="15"/>
  <c r="X14" i="15"/>
  <c r="V14" i="15"/>
  <c r="X13" i="15"/>
  <c r="V13" i="15"/>
  <c r="X15" i="15"/>
  <c r="V15" i="15"/>
  <c r="X16" i="15"/>
  <c r="V16" i="15"/>
  <c r="X10" i="15"/>
  <c r="V10" i="15"/>
  <c r="A9" i="17"/>
  <c r="A23" i="17"/>
  <c r="V17" i="15"/>
  <c r="X17" i="15"/>
  <c r="V19" i="15"/>
  <c r="X19" i="15"/>
  <c r="V22" i="15"/>
  <c r="X22" i="15"/>
  <c r="V23" i="15"/>
  <c r="X23" i="15"/>
  <c r="V24" i="15"/>
  <c r="X24" i="15"/>
  <c r="V25" i="15"/>
  <c r="X25" i="15"/>
  <c r="V27" i="15"/>
  <c r="X27" i="15"/>
  <c r="V31" i="15"/>
  <c r="X31" i="15"/>
  <c r="V32" i="15"/>
  <c r="X32" i="15"/>
  <c r="V34" i="15"/>
  <c r="X34" i="15"/>
  <c r="V37" i="15"/>
  <c r="X37" i="15"/>
  <c r="V39" i="15"/>
  <c r="X39" i="15"/>
  <c r="V40" i="15"/>
  <c r="X40" i="15"/>
  <c r="V54" i="15"/>
  <c r="X54" i="15"/>
  <c r="V55" i="15"/>
  <c r="X55" i="15"/>
  <c r="V56" i="15"/>
  <c r="X56" i="15"/>
  <c r="C3" i="13"/>
  <c r="E3" i="13"/>
  <c r="G3" i="13" s="1"/>
  <c r="H3" i="13" s="1"/>
  <c r="D3" i="13"/>
  <c r="F3" i="13"/>
  <c r="C4" i="13"/>
  <c r="E4" i="13" s="1"/>
  <c r="G4" i="13" s="1"/>
  <c r="D4" i="13"/>
  <c r="F4" i="13"/>
  <c r="C5" i="13"/>
  <c r="E5" i="13" s="1"/>
  <c r="G5" i="13" s="1"/>
  <c r="D5" i="13"/>
  <c r="F5" i="13"/>
  <c r="C6" i="13"/>
  <c r="E6" i="13"/>
  <c r="G6" i="13" s="1"/>
  <c r="D6" i="13"/>
  <c r="F6" i="13"/>
  <c r="C7" i="13"/>
  <c r="E7" i="13" s="1"/>
  <c r="G7" i="13" s="1"/>
  <c r="D7" i="13"/>
  <c r="F7" i="13"/>
  <c r="F20" i="13" s="1"/>
  <c r="C8" i="13"/>
  <c r="E8" i="13"/>
  <c r="G8" i="13" s="1"/>
  <c r="D8" i="13"/>
  <c r="F8" i="13"/>
  <c r="C9" i="13"/>
  <c r="E9" i="13"/>
  <c r="G9" i="13" s="1"/>
  <c r="D9" i="13"/>
  <c r="F9" i="13"/>
  <c r="C10" i="13"/>
  <c r="E10" i="13" s="1"/>
  <c r="G10" i="13" s="1"/>
  <c r="D10" i="13"/>
  <c r="F10" i="13"/>
  <c r="C11" i="13"/>
  <c r="E11" i="13"/>
  <c r="G11" i="13" s="1"/>
  <c r="D11" i="13"/>
  <c r="F11" i="13"/>
  <c r="C12" i="13"/>
  <c r="E12" i="13" s="1"/>
  <c r="G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25" i="15"/>
  <c r="IV37" i="15"/>
  <c r="IV14" i="15" l="1"/>
  <c r="IV31" i="15"/>
  <c r="IV10" i="15"/>
  <c r="IV23" i="15"/>
  <c r="A7" i="17"/>
  <c r="T1" i="15"/>
  <c r="IV54" i="15"/>
</calcChain>
</file>

<file path=xl/sharedStrings.xml><?xml version="1.0" encoding="utf-8"?>
<sst xmlns="http://schemas.openxmlformats.org/spreadsheetml/2006/main" count="769" uniqueCount="422">
  <si>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</si>
  <si>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</si>
  <si>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</si>
  <si>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</si>
  <si>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</si>
  <si>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</si>
  <si>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</si>
  <si>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</si>
  <si>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</si>
  <si>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</si>
  <si>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</si>
  <si>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</si>
  <si>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</si>
  <si>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</si>
  <si>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</si>
  <si>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</si>
  <si>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</si>
  <si>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</si>
  <si>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</si>
  <si>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</si>
  <si>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</si>
  <si>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</si>
  <si>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</si>
  <si>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</si>
  <si>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</si>
  <si>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</si>
  <si>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</si>
  <si>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</si>
  <si>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</si>
  <si>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</si>
  <si>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</si>
  <si>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</si>
  <si>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</si>
  <si>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</si>
  <si>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</si>
  <si>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</si>
  <si>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</si>
  <si>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</si>
  <si>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</si>
  <si>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</si>
  <si>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</si>
  <si>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</si>
  <si>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</si>
  <si>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</si>
  <si>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</si>
  <si>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</si>
  <si>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</si>
  <si>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</si>
  <si>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</si>
  <si>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</si>
  <si>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</si>
  <si>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</si>
  <si>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</si>
  <si>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</si>
  <si>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</si>
  <si>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</si>
  <si>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</si>
  <si>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</si>
  <si>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</si>
  <si>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</si>
  <si>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</si>
  <si>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</si>
  <si>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</si>
  <si>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</si>
  <si>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</si>
  <si>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</si>
  <si>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</si>
  <si>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</si>
  <si>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</si>
  <si>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</si>
  <si>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</si>
  <si>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</si>
  <si>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</si>
  <si>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</si>
  <si>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</si>
  <si>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</si>
  <si>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</si>
  <si>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</si>
  <si>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</si>
  <si>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</si>
  <si>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</si>
  <si>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</si>
  <si>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</si>
  <si>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</si>
  <si>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</si>
  <si>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</si>
  <si>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</si>
  <si>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</si>
  <si>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</si>
  <si>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</si>
  <si>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</si>
  <si>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</si>
  <si>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</si>
  <si>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</si>
  <si>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</si>
  <si>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</si>
  <si>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</si>
  <si>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</si>
  <si>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</si>
  <si>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</si>
  <si>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</si>
  <si>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</si>
  <si>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</si>
  <si>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</si>
  <si>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</si>
  <si>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</si>
  <si>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</si>
  <si>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</si>
  <si>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</si>
  <si>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</si>
  <si>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</si>
  <si>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</si>
  <si>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</si>
  <si>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</si>
  <si>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</si>
  <si>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</si>
  <si>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</si>
  <si>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</si>
  <si>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</si>
  <si>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</si>
  <si>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</si>
  <si>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</si>
  <si>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</si>
  <si>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</si>
  <si>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</si>
  <si>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</si>
  <si>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</si>
  <si>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</si>
  <si>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</si>
  <si>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</si>
  <si>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</si>
  <si>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</si>
  <si>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</si>
  <si>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</si>
  <si>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</si>
  <si>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</si>
  <si>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</si>
  <si>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</si>
  <si>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</si>
  <si>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</si>
  <si>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</si>
  <si>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</si>
  <si>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</si>
  <si>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</si>
  <si>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</si>
  <si>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</si>
  <si>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</si>
  <si>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</si>
  <si>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</si>
  <si>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</si>
  <si>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</si>
  <si>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</si>
  <si>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</si>
  <si>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</si>
  <si>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</si>
  <si>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</si>
  <si>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</si>
  <si>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</si>
  <si>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</si>
  <si>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</si>
  <si>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</si>
  <si>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</si>
  <si>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</si>
  <si>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</si>
  <si>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</si>
  <si>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</si>
  <si>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</si>
  <si>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IDP-03</t>
  </si>
  <si>
    <t>IDP-04</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</si>
  <si>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</si>
  <si>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</si>
  <si>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</si>
  <si>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</si>
  <si>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</si>
  <si>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</si>
  <si>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</si>
  <si>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</si>
  <si>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</si>
  <si>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</si>
  <si>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</si>
  <si>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</si>
  <si>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</si>
  <si>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</si>
  <si>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</si>
  <si>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</si>
  <si>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</si>
  <si>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</si>
  <si>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</si>
  <si>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</si>
  <si>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</si>
  <si>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</si>
  <si>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</si>
  <si>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GRF-02</t>
  </si>
  <si>
    <t>CID-01</t>
  </si>
  <si>
    <t>GTH-01</t>
  </si>
  <si>
    <t>GTH-02</t>
  </si>
  <si>
    <t>GTH-03</t>
  </si>
  <si>
    <t>Determinar el nivel de cumplimiento del Plan Institucional de Capacitación de la Vigencia</t>
  </si>
  <si>
    <t>MIC-01</t>
  </si>
  <si>
    <t>MIC-02</t>
  </si>
  <si>
    <t>MIC-03</t>
  </si>
  <si>
    <t>Realizar correcta y oportunamente los seguimeintos a la generación y medidas correspondientes a producto no conforme, de aceurdo a lo descrito en el procedimiento PRO-MIC-03-02 Producto no conforme.</t>
  </si>
  <si>
    <t>Medir la eficacia en la atención de solicitudes a cambios, creaciones o actualizaciones en el SIG</t>
  </si>
  <si>
    <t>GC-01</t>
  </si>
  <si>
    <t>GC-02</t>
  </si>
  <si>
    <t>ACEPTABLE</t>
  </si>
  <si>
    <t>MÍNIMO</t>
  </si>
  <si>
    <t>MÁXIMO</t>
  </si>
  <si>
    <t>Mayor a 95%</t>
  </si>
  <si>
    <t>Entre 80% y 94,9%</t>
  </si>
  <si>
    <t>Menor a 79,9%</t>
  </si>
  <si>
    <t xml:space="preserve">Medir el avance de cumplimiento de las actividades de las  metas del Plan de Desarrollo definidas en el Plan Estrategico PEDI </t>
  </si>
  <si>
    <t xml:space="preserve">Porcenaje de cumplimiento del plan estratégico institucional        </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</si>
  <si>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</si>
  <si>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</si>
  <si>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</si>
  <si>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</si>
  <si>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</si>
  <si>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</si>
  <si>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</si>
  <si>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</si>
  <si>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</si>
  <si>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</si>
  <si>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Entre 50% y 79,9%</t>
  </si>
  <si>
    <t>Menor a 49,9%</t>
  </si>
  <si>
    <t>GTH-04</t>
  </si>
  <si>
    <t>GTH-05</t>
  </si>
  <si>
    <t>Entre 60% y 79,9%</t>
  </si>
  <si>
    <t>GTH-06</t>
  </si>
  <si>
    <t>GTH-07</t>
  </si>
  <si>
    <t>GTH-08</t>
  </si>
  <si>
    <t>Igual a 0</t>
  </si>
  <si>
    <t>GTH-09</t>
  </si>
  <si>
    <t>GTH-10</t>
  </si>
  <si>
    <t>GTH-11</t>
  </si>
  <si>
    <t>GTH-12</t>
  </si>
  <si>
    <t>Menor a 59.9%</t>
  </si>
  <si>
    <t>Entre 60% y 79.9%</t>
  </si>
  <si>
    <t>Entre 60% y 84.9%</t>
  </si>
  <si>
    <t>Entre 70% y 84.9%</t>
  </si>
  <si>
    <t>Menor a 69.9%</t>
  </si>
  <si>
    <t xml:space="preserve">Avance en el número de estudios en Escuela Currículo y Pedagogía, Educación y Políticas Públicas y Cualificación Docente del Componente 1: Seguimiento a la política educativa distrital en los contextos escolares, proyectados en el año </t>
  </si>
  <si>
    <t>Medir el de avance en la realización de los estudios en Escuela Currículo y Pedagogía, Educación y Políticas Públicas y Cualificación Docente del Componente 1: Seguimiento a la política educativa distrital en los contextos escolares</t>
  </si>
  <si>
    <t>Entre 80% y 94.9%</t>
  </si>
  <si>
    <t>Menor a 79.9%</t>
  </si>
  <si>
    <t>Avance en el número de estudios en Escuela Currículo y Pedagogía, Educación y Políticas Públicas y Cualificación Docente del Componente 2: Cualificación, Investigación e Innovación Docente: Comunidades de Saber y de Practica Pedagógica</t>
  </si>
  <si>
    <t>Medir el de avance en la realización de los estudios en Escuela Currículo y Pedagogía, Educación y Políticas Públicas y Cualificación Docente del Componente 2, Investigación e Innovación Docente: Comunidades de Saber y de Practica Pedagógica</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</si>
  <si>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</si>
  <si>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</si>
  <si>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</si>
  <si>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</si>
  <si>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</si>
  <si>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</si>
  <si>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</si>
  <si>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</si>
  <si>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</si>
  <si>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Porcentaje de ejecución de el Plan Institucional de archivos - PINAR para la vigencia 2019.</t>
  </si>
  <si>
    <t>Medir el avance en la ejecución del Plan Institucional de archivos - PINAR para la vigencia 2019.</t>
  </si>
  <si>
    <t>Entre 70% y el 89,9%</t>
  </si>
  <si>
    <t>CUADRO DE MANDO INTEGRAL - CMI
INSTITUTO PARA LA INVESTIGACIÓN EDUCATIVA Y EL DESARROLLO PEDAGÓGICO - IDEP
INDICADORES 2019</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</si>
  <si>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</si>
  <si>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</si>
  <si>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</si>
  <si>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 xml:space="preserve">Porcentaje de actuaciones procesales (judiciales y/o legales y/o jurídicas ) realizadas oportunamente </t>
  </si>
  <si>
    <t>Medir la realización de las actuaciones procesales (judiciales y/o legales y/o jurídicas ) de manera oportuna</t>
  </si>
  <si>
    <t>Cantidad de actividades de socialización y/o capacitación relacionadas con la prevención de procesos disciplinarios realizadas en el periodo</t>
  </si>
  <si>
    <t>Medir la cantidad de actividades realizadas oportunamente relacionadas con la prevención del inicio de procesos disciplinarios a funcionarios de la entidad, incluidas en el Plan de gestión de la integridad 2019</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</si>
  <si>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</si>
  <si>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</si>
  <si>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</si>
  <si>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</si>
  <si>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</si>
  <si>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</si>
  <si>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</si>
  <si>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</si>
  <si>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Medir el avance en la ejecución de los planes establecidos por cada una de las polítcas de MIPG para la vigencia 2019</t>
  </si>
  <si>
    <t>Mayor a 0,07</t>
  </si>
  <si>
    <t>Entre 0,04 y 0,06</t>
  </si>
  <si>
    <t>Menor a 0,03</t>
  </si>
  <si>
    <t>Mayor a 0,21</t>
  </si>
  <si>
    <t>Entre 0,11 y 0,20</t>
  </si>
  <si>
    <t>Menor a 0,10</t>
  </si>
  <si>
    <t>Mayor a 0,51</t>
  </si>
  <si>
    <t>Entre 0,26 y 0,50</t>
  </si>
  <si>
    <t>Menor a 0,25</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</si>
  <si>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</si>
  <si>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</si>
  <si>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</si>
  <si>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</si>
  <si>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</si>
  <si>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Mayor a 0,20</t>
  </si>
  <si>
    <t>Entre 0,11 y 0,19</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</si>
  <si>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</si>
  <si>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</si>
  <si>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</si>
  <si>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</si>
  <si>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Mayor a 843</t>
  </si>
  <si>
    <t>Entre 444 y 842</t>
  </si>
  <si>
    <t>Menor a 443</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</si>
  <si>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</si>
  <si>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</si>
  <si>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</si>
  <si>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</si>
  <si>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</si>
  <si>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</si>
  <si>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</si>
  <si>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</si>
  <si>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</si>
  <si>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7</t>
  </si>
  <si>
    <t>Entre 4 y 6</t>
  </si>
  <si>
    <t>Menor a 3</t>
  </si>
  <si>
    <t>Mayor a 0,33%</t>
  </si>
  <si>
    <t>Entre 0,17% y 0,32%</t>
  </si>
  <si>
    <t>Menor a 0,16%</t>
  </si>
  <si>
    <t xml:space="preserve">Cantidad de  consultas presenciales realizadas por  los usuarios del Centro de Documentación del IDEP  </t>
  </si>
  <si>
    <t xml:space="preserve">Identificar y medir  la cantidad  de  consultas presenciales realizadas por los usuarios en el Centro de Documentación del IDEP. </t>
  </si>
  <si>
    <t>Mayor a 10</t>
  </si>
  <si>
    <t>Entre 6 y 9</t>
  </si>
  <si>
    <t>Menor a 5</t>
  </si>
  <si>
    <t>AC-01</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</si>
  <si>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</si>
  <si>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</si>
  <si>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</si>
  <si>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Mayor a 2155</t>
  </si>
  <si>
    <t>Entre 1078 y 2154</t>
  </si>
  <si>
    <t>Menor a 1077</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</si>
  <si>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</si>
  <si>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</si>
  <si>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</si>
  <si>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</si>
  <si>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</si>
  <si>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</si>
  <si>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</si>
  <si>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</si>
  <si>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</si>
  <si>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</si>
  <si>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</si>
  <si>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Entre 33% y el 79,9%</t>
  </si>
  <si>
    <t>Menor a 32,9%</t>
  </si>
  <si>
    <t>Medir el porcentaje de ejecución del PAC en el periodo</t>
  </si>
  <si>
    <t>Mayor a 85,1%</t>
  </si>
  <si>
    <t>Entre 60,1% y 85%</t>
  </si>
  <si>
    <t>Menor a 60%</t>
  </si>
  <si>
    <t>Porcentaje de avance en la ejecución del Plan de adecuación y sostenibilidad del SIG con referente MIPG 2019</t>
  </si>
  <si>
    <t xml:space="preserve">Número de activiades del Cumplimiento al Plan de Mantenimiento preventivo y/o Correctivo ejecutadas en el período </t>
  </si>
  <si>
    <t>Medir el cumplimiento de las actividades relacionadas con el plan de mantenimiento Institucional para la vigencia</t>
  </si>
  <si>
    <t>GRF-03</t>
  </si>
  <si>
    <t>GRF-04</t>
  </si>
  <si>
    <t>GRF-05</t>
  </si>
  <si>
    <t>Entre 51% y 89,9%</t>
  </si>
  <si>
    <t>Menor a 50,9%</t>
  </si>
  <si>
    <t>Porcentaje de Ahorro en el Consumo de Agua</t>
  </si>
  <si>
    <t>Determinar el porcentaje de ahorro en el consumo de agua respecto al mismo periodo del año anterior, mediante el seguimiento a los consumos reportados en la facturación, con el fin de implementar controles operaciones y acciones de sensibilización que permitan incrementar el ahorro o mantener el consumo promedio.</t>
  </si>
  <si>
    <t>Menor o = 0%</t>
  </si>
  <si>
    <t>Entre 0% y 1%</t>
  </si>
  <si>
    <t>Mayor a 1%</t>
  </si>
  <si>
    <t>Porcentaje de Ahorro en el Consumo de Energía</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</si>
  <si>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</si>
  <si>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</si>
  <si>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Determinar el porcentaje de ahorro en el consumo de Energía respecto al mismo periodo del año anterior, mediante el seguimiento a los consumos reportados en la facturación, con el fin de implementar controles operaciones y acciones de sensibilización que permitan incrementar el ahorro o mantener el consumo promedio.</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</si>
  <si>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</si>
  <si>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</si>
  <si>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</si>
  <si>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</si>
  <si>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</si>
  <si>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Entre 85,1 y 90 Kw/percapita</t>
  </si>
  <si>
    <t xml:space="preserve">Mayor a 90 </t>
  </si>
  <si>
    <t>85 Kw/per capita</t>
  </si>
  <si>
    <t>Mayor a 0,125%</t>
  </si>
  <si>
    <t>Entre -0,5% y 0,125%</t>
  </si>
  <si>
    <t>Menor a -0,5%</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</si>
  <si>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</si>
  <si>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</si>
  <si>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</si>
  <si>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</si>
  <si>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</si>
  <si>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</si>
  <si>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</si>
  <si>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</si>
  <si>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</si>
  <si>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</si>
  <si>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</si>
  <si>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</si>
  <si>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</si>
  <si>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</si>
  <si>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</si>
  <si>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</si>
  <si>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</si>
  <si>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</si>
  <si>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</si>
  <si>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</si>
  <si>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</si>
  <si>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</si>
  <si>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</si>
  <si>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</si>
  <si>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</si>
  <si>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</si>
  <si>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</si>
  <si>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</si>
  <si>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</si>
  <si>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</si>
  <si>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</si>
  <si>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Menor al 25%</t>
  </si>
  <si>
    <t>Mayor a 40,1%</t>
  </si>
  <si>
    <t>GTH-13</t>
  </si>
  <si>
    <t>Ejecución de las acciones de mejoramiento del SG SST</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</si>
  <si>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</si>
  <si>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</si>
  <si>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</si>
  <si>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Entre 25,1% y 40%</t>
  </si>
  <si>
    <t xml:space="preserve">Porcentaje de variación de seguidores de las redes sociales institucionales del IDEP </t>
  </si>
  <si>
    <t>Cumplido</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</si>
  <si>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</si>
  <si>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</si>
  <si>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</si>
  <si>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</si>
  <si>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</si>
  <si>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Entre 8% y 11%</t>
  </si>
  <si>
    <t>Entre 4% y 8%</t>
  </si>
  <si>
    <t>Menor a 4%</t>
  </si>
  <si>
    <t>Entre 60 y 85 Kw/per capita</t>
  </si>
  <si>
    <t>Diciembre 31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</si>
</sst>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 numFmtId="173" formatCode="0.000%"/>
  </numFmts>
  <fonts count="54"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36">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1" fillId="0" borderId="9" xfId="759" applyFont="1" applyFill="1" applyBorder="1" applyAlignment="1">
      <alignment horizontal="center" vertical="center"/>
    </xf>
    <xf numFmtId="165" fontId="43" fillId="0" borderId="9" xfId="61" applyNumberFormat="1" applyFont="1" applyFill="1" applyBorder="1" applyAlignment="1">
      <alignment horizontal="center" vertical="center" wrapText="1"/>
    </xf>
    <xf numFmtId="165" fontId="43" fillId="0" borderId="9" xfId="61" applyFont="1" applyFill="1" applyBorder="1" applyAlignment="1">
      <alignment horizontal="center" vertical="center" wrapText="1"/>
    </xf>
    <xf numFmtId="165" fontId="0" fillId="0" borderId="9" xfId="61" applyFont="1" applyFill="1" applyBorder="1" applyAlignment="1">
      <alignment horizontal="center" vertical="center" wrapText="1"/>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67" fontId="43" fillId="0" borderId="9" xfId="759" applyNumberFormat="1" applyFont="1" applyFill="1" applyBorder="1" applyAlignment="1">
      <alignment horizontal="center" vertical="center" wrapText="1"/>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9" fontId="47" fillId="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9" fontId="47" fillId="0" borderId="9" xfId="759"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65" fontId="1" fillId="0" borderId="9" xfId="61" applyFont="1" applyFill="1" applyBorder="1" applyAlignment="1">
      <alignment horizontal="center" vertical="center"/>
    </xf>
    <xf numFmtId="165" fontId="0" fillId="0" borderId="9" xfId="61" applyNumberFormat="1" applyFont="1" applyFill="1" applyBorder="1" applyAlignment="1">
      <alignment horizontal="center" vertical="center" wrapText="1"/>
    </xf>
    <xf numFmtId="165" fontId="0" fillId="0" borderId="9" xfId="61" applyNumberFormat="1" applyFont="1" applyFill="1" applyBorder="1" applyAlignment="1">
      <alignment horizontal="center" vertical="center"/>
    </xf>
    <xf numFmtId="167" fontId="0" fillId="0" borderId="9" xfId="759" applyNumberFormat="1" applyFont="1" applyFill="1" applyBorder="1" applyAlignment="1">
      <alignment horizontal="center" vertical="center"/>
    </xf>
    <xf numFmtId="10" fontId="1" fillId="0" borderId="9" xfId="759" applyNumberFormat="1" applyFont="1" applyFill="1" applyBorder="1" applyAlignment="1">
      <alignment horizontal="center" vertical="center"/>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2" fontId="0" fillId="0" borderId="9" xfId="61" applyNumberFormat="1" applyFont="1" applyFill="1" applyBorder="1" applyAlignment="1">
      <alignment horizontal="center" vertical="center"/>
    </xf>
    <xf numFmtId="165" fontId="1"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9" fontId="0"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167" fontId="47"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2" fontId="47"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0" borderId="9" xfId="0" applyFont="1" applyFill="1" applyBorder="1" applyAlignment="1">
      <alignment horizontal="left"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73" fontId="0" fillId="30" borderId="9" xfId="759" applyNumberFormat="1" applyFont="1" applyFill="1" applyBorder="1" applyAlignment="1">
      <alignment horizontal="center" vertical="center"/>
    </xf>
  </cellXfs>
  <cellStyles count="7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xfId="65" builtinId="4"/>
    <cellStyle name="Moneda 2 2" xfId="66"/>
    <cellStyle name="Normal" xfId="0" builtinId="0"/>
    <cellStyle name="Normal 2 10" xfId="67"/>
    <cellStyle name="Normal 2 100" xfId="68"/>
    <cellStyle name="Normal 2 101" xfId="69"/>
    <cellStyle name="Normal 2 102" xfId="70"/>
    <cellStyle name="Normal 2 103" xfId="71"/>
    <cellStyle name="Normal 2 104" xfId="72"/>
    <cellStyle name="Normal 2 105" xfId="73"/>
    <cellStyle name="Normal 2 106" xfId="74"/>
    <cellStyle name="Normal 2 107" xfId="75"/>
    <cellStyle name="Normal 2 108" xfId="76"/>
    <cellStyle name="Normal 2 109" xfId="77"/>
    <cellStyle name="Normal 2 11" xfId="78"/>
    <cellStyle name="Normal 2 110" xfId="79"/>
    <cellStyle name="Normal 2 111" xfId="80"/>
    <cellStyle name="Normal 2 112" xfId="81"/>
    <cellStyle name="Normal 2 113" xfId="82"/>
    <cellStyle name="Normal 2 114" xfId="83"/>
    <cellStyle name="Normal 2 115" xfId="84"/>
    <cellStyle name="Normal 2 116" xfId="85"/>
    <cellStyle name="Normal 2 117" xfId="86"/>
    <cellStyle name="Normal 2 118" xfId="87"/>
    <cellStyle name="Normal 2 119" xfId="88"/>
    <cellStyle name="Normal 2 12" xfId="89"/>
    <cellStyle name="Normal 2 120" xfId="90"/>
    <cellStyle name="Normal 2 121" xfId="91"/>
    <cellStyle name="Normal 2 122" xfId="92"/>
    <cellStyle name="Normal 2 123" xfId="93"/>
    <cellStyle name="Normal 2 124" xfId="94"/>
    <cellStyle name="Normal 2 125" xfId="95"/>
    <cellStyle name="Normal 2 126" xfId="96"/>
    <cellStyle name="Normal 2 127" xfId="97"/>
    <cellStyle name="Normal 2 128" xfId="98"/>
    <cellStyle name="Normal 2 129" xfId="99"/>
    <cellStyle name="Normal 2 13" xfId="100"/>
    <cellStyle name="Normal 2 130" xfId="101"/>
    <cellStyle name="Normal 2 131" xfId="102"/>
    <cellStyle name="Normal 2 132" xfId="103"/>
    <cellStyle name="Normal 2 133" xfId="104"/>
    <cellStyle name="Normal 2 134" xfId="105"/>
    <cellStyle name="Normal 2 135" xfId="106"/>
    <cellStyle name="Normal 2 136" xfId="107"/>
    <cellStyle name="Normal 2 137" xfId="108"/>
    <cellStyle name="Normal 2 138" xfId="109"/>
    <cellStyle name="Normal 2 139" xfId="110"/>
    <cellStyle name="Normal 2 14" xfId="111"/>
    <cellStyle name="Normal 2 140" xfId="112"/>
    <cellStyle name="Normal 2 141" xfId="113"/>
    <cellStyle name="Normal 2 142" xfId="114"/>
    <cellStyle name="Normal 2 143" xfId="115"/>
    <cellStyle name="Normal 2 144" xfId="116"/>
    <cellStyle name="Normal 2 145" xfId="117"/>
    <cellStyle name="Normal 2 146" xfId="118"/>
    <cellStyle name="Normal 2 147" xfId="119"/>
    <cellStyle name="Normal 2 148" xfId="120"/>
    <cellStyle name="Normal 2 149" xfId="121"/>
    <cellStyle name="Normal 2 15" xfId="122"/>
    <cellStyle name="Normal 2 15 10" xfId="123"/>
    <cellStyle name="Normal 2 15 11" xfId="124"/>
    <cellStyle name="Normal 2 15 12" xfId="125"/>
    <cellStyle name="Normal 2 15 13" xfId="126"/>
    <cellStyle name="Normal 2 15 14" xfId="127"/>
    <cellStyle name="Normal 2 15 15" xfId="128"/>
    <cellStyle name="Normal 2 15 16" xfId="129"/>
    <cellStyle name="Normal 2 15 17" xfId="130"/>
    <cellStyle name="Normal 2 15 18" xfId="131"/>
    <cellStyle name="Normal 2 15 19" xfId="132"/>
    <cellStyle name="Normal 2 15 2" xfId="133"/>
    <cellStyle name="Normal 2 15 20" xfId="134"/>
    <cellStyle name="Normal 2 15 21" xfId="135"/>
    <cellStyle name="Normal 2 15 3" xfId="136"/>
    <cellStyle name="Normal 2 15 4" xfId="137"/>
    <cellStyle name="Normal 2 15 5" xfId="138"/>
    <cellStyle name="Normal 2 15 6" xfId="139"/>
    <cellStyle name="Normal 2 15 7" xfId="140"/>
    <cellStyle name="Normal 2 15 8" xfId="141"/>
    <cellStyle name="Normal 2 15 9" xfId="142"/>
    <cellStyle name="Normal 2 150" xfId="143"/>
    <cellStyle name="Normal 2 151" xfId="144"/>
    <cellStyle name="Normal 2 152" xfId="145"/>
    <cellStyle name="Normal 2 153" xfId="146"/>
    <cellStyle name="Normal 2 154" xfId="147"/>
    <cellStyle name="Normal 2 155" xfId="148"/>
    <cellStyle name="Normal 2 156" xfId="149"/>
    <cellStyle name="Normal 2 157" xfId="150"/>
    <cellStyle name="Normal 2 158" xfId="151"/>
    <cellStyle name="Normal 2 159" xfId="152"/>
    <cellStyle name="Normal 2 16" xfId="153"/>
    <cellStyle name="Normal 2 16 10" xfId="154"/>
    <cellStyle name="Normal 2 16 11" xfId="155"/>
    <cellStyle name="Normal 2 16 12" xfId="156"/>
    <cellStyle name="Normal 2 16 13" xfId="157"/>
    <cellStyle name="Normal 2 16 14" xfId="158"/>
    <cellStyle name="Normal 2 16 15" xfId="159"/>
    <cellStyle name="Normal 2 16 16" xfId="160"/>
    <cellStyle name="Normal 2 16 17" xfId="161"/>
    <cellStyle name="Normal 2 16 18" xfId="162"/>
    <cellStyle name="Normal 2 16 19" xfId="163"/>
    <cellStyle name="Normal 2 16 2" xfId="164"/>
    <cellStyle name="Normal 2 16 20" xfId="165"/>
    <cellStyle name="Normal 2 16 21" xfId="166"/>
    <cellStyle name="Normal 2 16 3" xfId="167"/>
    <cellStyle name="Normal 2 16 4" xfId="168"/>
    <cellStyle name="Normal 2 16 5" xfId="169"/>
    <cellStyle name="Normal 2 16 6" xfId="170"/>
    <cellStyle name="Normal 2 16 7" xfId="171"/>
    <cellStyle name="Normal 2 16 8" xfId="172"/>
    <cellStyle name="Normal 2 16 9" xfId="173"/>
    <cellStyle name="Normal 2 160" xfId="174"/>
    <cellStyle name="Normal 2 161" xfId="175"/>
    <cellStyle name="Normal 2 162" xfId="176"/>
    <cellStyle name="Normal 2 163" xfId="177"/>
    <cellStyle name="Normal 2 164" xfId="178"/>
    <cellStyle name="Normal 2 165" xfId="179"/>
    <cellStyle name="Normal 2 166" xfId="180"/>
    <cellStyle name="Normal 2 167" xfId="181"/>
    <cellStyle name="Normal 2 168" xfId="182"/>
    <cellStyle name="Normal 2 169" xfId="183"/>
    <cellStyle name="Normal 2 17" xfId="184"/>
    <cellStyle name="Normal 2 17 10" xfId="185"/>
    <cellStyle name="Normal 2 17 11" xfId="186"/>
    <cellStyle name="Normal 2 17 12" xfId="187"/>
    <cellStyle name="Normal 2 17 13" xfId="188"/>
    <cellStyle name="Normal 2 17 14" xfId="189"/>
    <cellStyle name="Normal 2 17 15" xfId="190"/>
    <cellStyle name="Normal 2 17 16" xfId="191"/>
    <cellStyle name="Normal 2 17 17" xfId="192"/>
    <cellStyle name="Normal 2 17 18" xfId="193"/>
    <cellStyle name="Normal 2 17 19" xfId="194"/>
    <cellStyle name="Normal 2 17 2" xfId="195"/>
    <cellStyle name="Normal 2 17 20" xfId="196"/>
    <cellStyle name="Normal 2 17 21" xfId="197"/>
    <cellStyle name="Normal 2 17 3" xfId="198"/>
    <cellStyle name="Normal 2 17 4" xfId="199"/>
    <cellStyle name="Normal 2 17 5" xfId="200"/>
    <cellStyle name="Normal 2 17 6" xfId="201"/>
    <cellStyle name="Normal 2 17 7" xfId="202"/>
    <cellStyle name="Normal 2 17 8" xfId="203"/>
    <cellStyle name="Normal 2 17 9" xfId="204"/>
    <cellStyle name="Normal 2 170" xfId="205"/>
    <cellStyle name="Normal 2 171" xfId="206"/>
    <cellStyle name="Normal 2 172" xfId="207"/>
    <cellStyle name="Normal 2 173" xfId="208"/>
    <cellStyle name="Normal 2 174" xfId="209"/>
    <cellStyle name="Normal 2 175" xfId="210"/>
    <cellStyle name="Normal 2 176" xfId="211"/>
    <cellStyle name="Normal 2 177" xfId="212"/>
    <cellStyle name="Normal 2 178" xfId="213"/>
    <cellStyle name="Normal 2 179" xfId="214"/>
    <cellStyle name="Normal 2 18" xfId="215"/>
    <cellStyle name="Normal 2 180" xfId="216"/>
    <cellStyle name="Normal 2 181" xfId="217"/>
    <cellStyle name="Normal 2 182" xfId="218"/>
    <cellStyle name="Normal 2 183" xfId="219"/>
    <cellStyle name="Normal 2 184" xfId="220"/>
    <cellStyle name="Normal 2 185" xfId="221"/>
    <cellStyle name="Normal 2 186" xfId="222"/>
    <cellStyle name="Normal 2 187" xfId="223"/>
    <cellStyle name="Normal 2 188" xfId="224"/>
    <cellStyle name="Normal 2 189" xfId="225"/>
    <cellStyle name="Normal 2 19" xfId="226"/>
    <cellStyle name="Normal 2 190" xfId="227"/>
    <cellStyle name="Normal 2 191" xfId="228"/>
    <cellStyle name="Normal 2 192" xfId="229"/>
    <cellStyle name="Normal 2 193" xfId="230"/>
    <cellStyle name="Normal 2 194" xfId="231"/>
    <cellStyle name="Normal 2 195" xfId="232"/>
    <cellStyle name="Normal 2 196" xfId="233"/>
    <cellStyle name="Normal 2 197" xfId="234"/>
    <cellStyle name="Normal 2 198" xfId="235"/>
    <cellStyle name="Normal 2 199" xfId="236"/>
    <cellStyle name="Normal 2 2" xfId="237"/>
    <cellStyle name="Normal 2 20" xfId="238"/>
    <cellStyle name="Normal 2 200" xfId="239"/>
    <cellStyle name="Normal 2 201" xfId="240"/>
    <cellStyle name="Normal 2 202" xfId="241"/>
    <cellStyle name="Normal 2 203" xfId="242"/>
    <cellStyle name="Normal 2 204" xfId="243"/>
    <cellStyle name="Normal 2 205" xfId="244"/>
    <cellStyle name="Normal 2 206" xfId="245"/>
    <cellStyle name="Normal 2 207" xfId="246"/>
    <cellStyle name="Normal 2 208" xfId="247"/>
    <cellStyle name="Normal 2 209" xfId="248"/>
    <cellStyle name="Normal 2 21" xfId="249"/>
    <cellStyle name="Normal 2 210" xfId="250"/>
    <cellStyle name="Normal 2 211" xfId="251"/>
    <cellStyle name="Normal 2 212" xfId="252"/>
    <cellStyle name="Normal 2 213" xfId="253"/>
    <cellStyle name="Normal 2 214" xfId="254"/>
    <cellStyle name="Normal 2 215" xfId="255"/>
    <cellStyle name="Normal 2 216" xfId="256"/>
    <cellStyle name="Normal 2 217" xfId="257"/>
    <cellStyle name="Normal 2 218" xfId="258"/>
    <cellStyle name="Normal 2 219" xfId="259"/>
    <cellStyle name="Normal 2 22" xfId="260"/>
    <cellStyle name="Normal 2 220" xfId="261"/>
    <cellStyle name="Normal 2 221" xfId="262"/>
    <cellStyle name="Normal 2 222" xfId="263"/>
    <cellStyle name="Normal 2 223" xfId="264"/>
    <cellStyle name="Normal 2 224" xfId="265"/>
    <cellStyle name="Normal 2 225" xfId="266"/>
    <cellStyle name="Normal 2 226" xfId="267"/>
    <cellStyle name="Normal 2 227" xfId="268"/>
    <cellStyle name="Normal 2 228" xfId="269"/>
    <cellStyle name="Normal 2 229" xfId="270"/>
    <cellStyle name="Normal 2 23" xfId="271"/>
    <cellStyle name="Normal 2 230" xfId="272"/>
    <cellStyle name="Normal 2 231" xfId="273"/>
    <cellStyle name="Normal 2 232" xfId="274"/>
    <cellStyle name="Normal 2 233" xfId="275"/>
    <cellStyle name="Normal 2 234" xfId="276"/>
    <cellStyle name="Normal 2 235" xfId="277"/>
    <cellStyle name="Normal 2 236" xfId="278"/>
    <cellStyle name="Normal 2 237" xfId="279"/>
    <cellStyle name="Normal 2 238" xfId="280"/>
    <cellStyle name="Normal 2 239" xfId="281"/>
    <cellStyle name="Normal 2 24" xfId="282"/>
    <cellStyle name="Normal 2 240" xfId="283"/>
    <cellStyle name="Normal 2 241" xfId="284"/>
    <cellStyle name="Normal 2 242" xfId="285"/>
    <cellStyle name="Normal 2 243" xfId="286"/>
    <cellStyle name="Normal 2 244" xfId="287"/>
    <cellStyle name="Normal 2 245" xfId="288"/>
    <cellStyle name="Normal 2 246" xfId="289"/>
    <cellStyle name="Normal 2 25" xfId="290"/>
    <cellStyle name="Normal 2 26" xfId="291"/>
    <cellStyle name="Normal 2 27" xfId="292"/>
    <cellStyle name="Normal 2 28" xfId="293"/>
    <cellStyle name="Normal 2 29" xfId="294"/>
    <cellStyle name="Normal 2 3" xfId="295"/>
    <cellStyle name="Normal 2 30" xfId="296"/>
    <cellStyle name="Normal 2 31" xfId="297"/>
    <cellStyle name="Normal 2 32" xfId="298"/>
    <cellStyle name="Normal 2 33" xfId="299"/>
    <cellStyle name="Normal 2 33 10" xfId="300"/>
    <cellStyle name="Normal 2 33 11" xfId="301"/>
    <cellStyle name="Normal 2 33 12" xfId="302"/>
    <cellStyle name="Normal 2 33 13" xfId="303"/>
    <cellStyle name="Normal 2 33 14" xfId="304"/>
    <cellStyle name="Normal 2 33 15" xfId="305"/>
    <cellStyle name="Normal 2 33 16" xfId="306"/>
    <cellStyle name="Normal 2 33 17" xfId="307"/>
    <cellStyle name="Normal 2 33 18" xfId="308"/>
    <cellStyle name="Normal 2 33 19" xfId="309"/>
    <cellStyle name="Normal 2 33 2" xfId="310"/>
    <cellStyle name="Normal 2 33 20" xfId="311"/>
    <cellStyle name="Normal 2 33 21" xfId="312"/>
    <cellStyle name="Normal 2 33 3" xfId="313"/>
    <cellStyle name="Normal 2 33 4" xfId="314"/>
    <cellStyle name="Normal 2 33 5" xfId="315"/>
    <cellStyle name="Normal 2 33 6" xfId="316"/>
    <cellStyle name="Normal 2 33 7" xfId="317"/>
    <cellStyle name="Normal 2 33 8" xfId="318"/>
    <cellStyle name="Normal 2 33 9" xfId="319"/>
    <cellStyle name="Normal 2 34" xfId="320"/>
    <cellStyle name="Normal 2 35" xfId="321"/>
    <cellStyle name="Normal 2 36" xfId="322"/>
    <cellStyle name="Normal 2 37" xfId="323"/>
    <cellStyle name="Normal 2 38" xfId="324"/>
    <cellStyle name="Normal 2 39" xfId="325"/>
    <cellStyle name="Normal 2 4" xfId="326"/>
    <cellStyle name="Normal 2 40" xfId="327"/>
    <cellStyle name="Normal 2 41" xfId="328"/>
    <cellStyle name="Normal 2 42" xfId="329"/>
    <cellStyle name="Normal 2 43" xfId="330"/>
    <cellStyle name="Normal 2 44" xfId="331"/>
    <cellStyle name="Normal 2 45" xfId="332"/>
    <cellStyle name="Normal 2 46" xfId="333"/>
    <cellStyle name="Normal 2 47" xfId="334"/>
    <cellStyle name="Normal 2 48" xfId="335"/>
    <cellStyle name="Normal 2 49" xfId="336"/>
    <cellStyle name="Normal 2 5" xfId="337"/>
    <cellStyle name="Normal 2 50" xfId="338"/>
    <cellStyle name="Normal 2 51" xfId="339"/>
    <cellStyle name="Normal 2 52" xfId="340"/>
    <cellStyle name="Normal 2 53" xfId="341"/>
    <cellStyle name="Normal 2 54" xfId="342"/>
    <cellStyle name="Normal 2 55" xfId="343"/>
    <cellStyle name="Normal 2 56" xfId="344"/>
    <cellStyle name="Normal 2 57" xfId="345"/>
    <cellStyle name="Normal 2 58" xfId="346"/>
    <cellStyle name="Normal 2 59" xfId="347"/>
    <cellStyle name="Normal 2 6" xfId="348"/>
    <cellStyle name="Normal 2 60" xfId="349"/>
    <cellStyle name="Normal 2 61" xfId="350"/>
    <cellStyle name="Normal 2 62" xfId="351"/>
    <cellStyle name="Normal 2 63" xfId="352"/>
    <cellStyle name="Normal 2 64" xfId="353"/>
    <cellStyle name="Normal 2 65" xfId="354"/>
    <cellStyle name="Normal 2 66" xfId="355"/>
    <cellStyle name="Normal 2 67" xfId="356"/>
    <cellStyle name="Normal 2 67 10" xfId="357"/>
    <cellStyle name="Normal 2 67 11" xfId="358"/>
    <cellStyle name="Normal 2 67 12" xfId="359"/>
    <cellStyle name="Normal 2 67 13" xfId="360"/>
    <cellStyle name="Normal 2 67 14" xfId="361"/>
    <cellStyle name="Normal 2 67 15" xfId="362"/>
    <cellStyle name="Normal 2 67 16" xfId="363"/>
    <cellStyle name="Normal 2 67 17" xfId="364"/>
    <cellStyle name="Normal 2 67 18" xfId="365"/>
    <cellStyle name="Normal 2 67 19" xfId="366"/>
    <cellStyle name="Normal 2 67 2" xfId="367"/>
    <cellStyle name="Normal 2 67 20" xfId="368"/>
    <cellStyle name="Normal 2 67 21" xfId="369"/>
    <cellStyle name="Normal 2 67 3" xfId="370"/>
    <cellStyle name="Normal 2 67 4" xfId="371"/>
    <cellStyle name="Normal 2 67 5" xfId="372"/>
    <cellStyle name="Normal 2 67 6" xfId="373"/>
    <cellStyle name="Normal 2 67 7" xfId="374"/>
    <cellStyle name="Normal 2 67 8" xfId="375"/>
    <cellStyle name="Normal 2 67 9" xfId="376"/>
    <cellStyle name="Normal 2 68" xfId="377"/>
    <cellStyle name="Normal 2 68 10" xfId="378"/>
    <cellStyle name="Normal 2 68 11" xfId="379"/>
    <cellStyle name="Normal 2 68 12" xfId="380"/>
    <cellStyle name="Normal 2 68 13" xfId="381"/>
    <cellStyle name="Normal 2 68 14" xfId="382"/>
    <cellStyle name="Normal 2 68 15" xfId="383"/>
    <cellStyle name="Normal 2 68 16" xfId="384"/>
    <cellStyle name="Normal 2 68 17" xfId="385"/>
    <cellStyle name="Normal 2 68 18" xfId="386"/>
    <cellStyle name="Normal 2 68 19" xfId="387"/>
    <cellStyle name="Normal 2 68 2" xfId="388"/>
    <cellStyle name="Normal 2 68 20" xfId="389"/>
    <cellStyle name="Normal 2 68 21" xfId="390"/>
    <cellStyle name="Normal 2 68 3" xfId="391"/>
    <cellStyle name="Normal 2 68 4" xfId="392"/>
    <cellStyle name="Normal 2 68 5" xfId="393"/>
    <cellStyle name="Normal 2 68 6" xfId="394"/>
    <cellStyle name="Normal 2 68 7" xfId="395"/>
    <cellStyle name="Normal 2 68 8" xfId="396"/>
    <cellStyle name="Normal 2 68 9" xfId="397"/>
    <cellStyle name="Normal 2 69" xfId="398"/>
    <cellStyle name="Normal 2 69 10" xfId="399"/>
    <cellStyle name="Normal 2 69 11" xfId="400"/>
    <cellStyle name="Normal 2 69 12" xfId="401"/>
    <cellStyle name="Normal 2 69 13" xfId="402"/>
    <cellStyle name="Normal 2 69 14" xfId="403"/>
    <cellStyle name="Normal 2 69 15" xfId="404"/>
    <cellStyle name="Normal 2 69 16" xfId="405"/>
    <cellStyle name="Normal 2 69 17" xfId="406"/>
    <cellStyle name="Normal 2 69 18" xfId="407"/>
    <cellStyle name="Normal 2 69 19" xfId="408"/>
    <cellStyle name="Normal 2 69 2" xfId="409"/>
    <cellStyle name="Normal 2 69 20" xfId="410"/>
    <cellStyle name="Normal 2 69 21" xfId="411"/>
    <cellStyle name="Normal 2 69 3" xfId="412"/>
    <cellStyle name="Normal 2 69 4" xfId="413"/>
    <cellStyle name="Normal 2 69 5" xfId="414"/>
    <cellStyle name="Normal 2 69 6" xfId="415"/>
    <cellStyle name="Normal 2 69 7" xfId="416"/>
    <cellStyle name="Normal 2 69 8" xfId="417"/>
    <cellStyle name="Normal 2 69 9" xfId="418"/>
    <cellStyle name="Normal 2 7" xfId="419"/>
    <cellStyle name="Normal 2 70" xfId="420"/>
    <cellStyle name="Normal 2 71" xfId="421"/>
    <cellStyle name="Normal 2 72" xfId="422"/>
    <cellStyle name="Normal 2 73" xfId="423"/>
    <cellStyle name="Normal 2 74" xfId="424"/>
    <cellStyle name="Normal 2 75" xfId="425"/>
    <cellStyle name="Normal 2 76" xfId="426"/>
    <cellStyle name="Normal 2 77" xfId="427"/>
    <cellStyle name="Normal 2 78" xfId="428"/>
    <cellStyle name="Normal 2 79" xfId="429"/>
    <cellStyle name="Normal 2 8" xfId="430"/>
    <cellStyle name="Normal 2 80" xfId="431"/>
    <cellStyle name="Normal 2 81" xfId="432"/>
    <cellStyle name="Normal 2 82" xfId="433"/>
    <cellStyle name="Normal 2 82 10" xfId="434"/>
    <cellStyle name="Normal 2 82 11" xfId="435"/>
    <cellStyle name="Normal 2 82 12" xfId="436"/>
    <cellStyle name="Normal 2 82 13" xfId="437"/>
    <cellStyle name="Normal 2 82 14" xfId="438"/>
    <cellStyle name="Normal 2 82 15" xfId="439"/>
    <cellStyle name="Normal 2 82 16" xfId="440"/>
    <cellStyle name="Normal 2 82 17" xfId="441"/>
    <cellStyle name="Normal 2 82 18" xfId="442"/>
    <cellStyle name="Normal 2 82 19" xfId="443"/>
    <cellStyle name="Normal 2 82 2" xfId="444"/>
    <cellStyle name="Normal 2 82 20" xfId="445"/>
    <cellStyle name="Normal 2 82 21" xfId="446"/>
    <cellStyle name="Normal 2 82 3" xfId="447"/>
    <cellStyle name="Normal 2 82 4" xfId="448"/>
    <cellStyle name="Normal 2 82 5" xfId="449"/>
    <cellStyle name="Normal 2 82 6" xfId="450"/>
    <cellStyle name="Normal 2 82 7" xfId="451"/>
    <cellStyle name="Normal 2 82 8" xfId="452"/>
    <cellStyle name="Normal 2 82 9" xfId="453"/>
    <cellStyle name="Normal 2 83" xfId="454"/>
    <cellStyle name="Normal 2 83 10" xfId="455"/>
    <cellStyle name="Normal 2 83 11" xfId="456"/>
    <cellStyle name="Normal 2 83 12" xfId="457"/>
    <cellStyle name="Normal 2 83 13" xfId="458"/>
    <cellStyle name="Normal 2 83 14" xfId="459"/>
    <cellStyle name="Normal 2 83 15" xfId="460"/>
    <cellStyle name="Normal 2 83 16" xfId="461"/>
    <cellStyle name="Normal 2 83 17" xfId="462"/>
    <cellStyle name="Normal 2 83 18" xfId="463"/>
    <cellStyle name="Normal 2 83 19" xfId="464"/>
    <cellStyle name="Normal 2 83 2" xfId="465"/>
    <cellStyle name="Normal 2 83 20" xfId="466"/>
    <cellStyle name="Normal 2 83 21" xfId="467"/>
    <cellStyle name="Normal 2 83 3" xfId="468"/>
    <cellStyle name="Normal 2 83 4" xfId="469"/>
    <cellStyle name="Normal 2 83 5" xfId="470"/>
    <cellStyle name="Normal 2 83 6" xfId="471"/>
    <cellStyle name="Normal 2 83 7" xfId="472"/>
    <cellStyle name="Normal 2 83 8" xfId="473"/>
    <cellStyle name="Normal 2 83 9" xfId="474"/>
    <cellStyle name="Normal 2 84" xfId="475"/>
    <cellStyle name="Normal 2 84 10" xfId="476"/>
    <cellStyle name="Normal 2 84 11" xfId="477"/>
    <cellStyle name="Normal 2 84 12" xfId="478"/>
    <cellStyle name="Normal 2 84 13" xfId="479"/>
    <cellStyle name="Normal 2 84 14" xfId="480"/>
    <cellStyle name="Normal 2 84 15" xfId="481"/>
    <cellStyle name="Normal 2 84 16" xfId="482"/>
    <cellStyle name="Normal 2 84 17" xfId="483"/>
    <cellStyle name="Normal 2 84 18" xfId="484"/>
    <cellStyle name="Normal 2 84 19" xfId="485"/>
    <cellStyle name="Normal 2 84 2" xfId="486"/>
    <cellStyle name="Normal 2 84 20" xfId="487"/>
    <cellStyle name="Normal 2 84 21" xfId="488"/>
    <cellStyle name="Normal 2 84 3" xfId="489"/>
    <cellStyle name="Normal 2 84 4" xfId="490"/>
    <cellStyle name="Normal 2 84 5" xfId="491"/>
    <cellStyle name="Normal 2 84 6" xfId="492"/>
    <cellStyle name="Normal 2 84 7" xfId="493"/>
    <cellStyle name="Normal 2 84 8" xfId="494"/>
    <cellStyle name="Normal 2 84 9" xfId="495"/>
    <cellStyle name="Normal 2 85" xfId="496"/>
    <cellStyle name="Normal 2 85 10" xfId="497"/>
    <cellStyle name="Normal 2 85 11" xfId="498"/>
    <cellStyle name="Normal 2 85 12" xfId="499"/>
    <cellStyle name="Normal 2 85 13" xfId="500"/>
    <cellStyle name="Normal 2 85 14" xfId="501"/>
    <cellStyle name="Normal 2 85 15" xfId="502"/>
    <cellStyle name="Normal 2 85 16" xfId="503"/>
    <cellStyle name="Normal 2 85 17" xfId="504"/>
    <cellStyle name="Normal 2 85 18" xfId="505"/>
    <cellStyle name="Normal 2 85 19" xfId="506"/>
    <cellStyle name="Normal 2 85 2" xfId="507"/>
    <cellStyle name="Normal 2 85 20" xfId="508"/>
    <cellStyle name="Normal 2 85 21" xfId="509"/>
    <cellStyle name="Normal 2 85 3" xfId="510"/>
    <cellStyle name="Normal 2 85 4" xfId="511"/>
    <cellStyle name="Normal 2 85 5" xfId="512"/>
    <cellStyle name="Normal 2 85 6" xfId="513"/>
    <cellStyle name="Normal 2 85 7" xfId="514"/>
    <cellStyle name="Normal 2 85 8" xfId="515"/>
    <cellStyle name="Normal 2 85 9" xfId="516"/>
    <cellStyle name="Normal 2 86" xfId="517"/>
    <cellStyle name="Normal 2 86 10" xfId="518"/>
    <cellStyle name="Normal 2 86 11" xfId="519"/>
    <cellStyle name="Normal 2 86 12" xfId="520"/>
    <cellStyle name="Normal 2 86 13" xfId="521"/>
    <cellStyle name="Normal 2 86 14" xfId="522"/>
    <cellStyle name="Normal 2 86 15" xfId="523"/>
    <cellStyle name="Normal 2 86 16" xfId="524"/>
    <cellStyle name="Normal 2 86 17" xfId="525"/>
    <cellStyle name="Normal 2 86 18" xfId="526"/>
    <cellStyle name="Normal 2 86 19" xfId="527"/>
    <cellStyle name="Normal 2 86 2" xfId="528"/>
    <cellStyle name="Normal 2 86 20" xfId="529"/>
    <cellStyle name="Normal 2 86 21" xfId="530"/>
    <cellStyle name="Normal 2 86 3" xfId="531"/>
    <cellStyle name="Normal 2 86 4" xfId="532"/>
    <cellStyle name="Normal 2 86 5" xfId="533"/>
    <cellStyle name="Normal 2 86 6" xfId="534"/>
    <cellStyle name="Normal 2 86 7" xfId="535"/>
    <cellStyle name="Normal 2 86 8" xfId="536"/>
    <cellStyle name="Normal 2 86 9" xfId="537"/>
    <cellStyle name="Normal 2 87" xfId="538"/>
    <cellStyle name="Normal 2 88" xfId="539"/>
    <cellStyle name="Normal 2 89" xfId="540"/>
    <cellStyle name="Normal 2 9" xfId="541"/>
    <cellStyle name="Normal 2 90" xfId="542"/>
    <cellStyle name="Normal 2 91" xfId="543"/>
    <cellStyle name="Normal 2 92" xfId="544"/>
    <cellStyle name="Normal 2 93" xfId="545"/>
    <cellStyle name="Normal 2 94" xfId="546"/>
    <cellStyle name="Normal 2 95" xfId="547"/>
    <cellStyle name="Normal 2 96" xfId="548"/>
    <cellStyle name="Normal 2 97" xfId="549"/>
    <cellStyle name="Normal 2 98" xfId="550"/>
    <cellStyle name="Normal 2 99" xfId="551"/>
    <cellStyle name="Normal 3 10" xfId="552"/>
    <cellStyle name="Normal 3 11" xfId="553"/>
    <cellStyle name="Normal 3 12" xfId="554"/>
    <cellStyle name="Normal 3 13" xfId="555"/>
    <cellStyle name="Normal 3 14" xfId="556"/>
    <cellStyle name="Normal 3 15" xfId="557"/>
    <cellStyle name="Normal 3 2" xfId="558"/>
    <cellStyle name="Normal 3 2 10" xfId="559"/>
    <cellStyle name="Normal 3 2 11" xfId="560"/>
    <cellStyle name="Normal 3 2 12" xfId="561"/>
    <cellStyle name="Normal 3 2 13" xfId="562"/>
    <cellStyle name="Normal 3 2 14" xfId="563"/>
    <cellStyle name="Normal 3 2 15" xfId="564"/>
    <cellStyle name="Normal 3 2 16" xfId="565"/>
    <cellStyle name="Normal 3 2 17" xfId="566"/>
    <cellStyle name="Normal 3 2 18" xfId="567"/>
    <cellStyle name="Normal 3 2 19" xfId="568"/>
    <cellStyle name="Normal 3 2 2" xfId="569"/>
    <cellStyle name="Normal 3 2 2 10" xfId="570"/>
    <cellStyle name="Normal 3 2 2 11" xfId="571"/>
    <cellStyle name="Normal 3 2 2 12" xfId="572"/>
    <cellStyle name="Normal 3 2 2 13" xfId="573"/>
    <cellStyle name="Normal 3 2 2 14" xfId="574"/>
    <cellStyle name="Normal 3 2 2 15" xfId="575"/>
    <cellStyle name="Normal 3 2 2 16" xfId="576"/>
    <cellStyle name="Normal 3 2 2 17" xfId="577"/>
    <cellStyle name="Normal 3 2 2 18" xfId="578"/>
    <cellStyle name="Normal 3 2 2 19" xfId="579"/>
    <cellStyle name="Normal 3 2 2 2" xfId="580"/>
    <cellStyle name="Normal 3 2 2 2 10" xfId="581"/>
    <cellStyle name="Normal 3 2 2 2 11" xfId="582"/>
    <cellStyle name="Normal 3 2 2 2 12" xfId="583"/>
    <cellStyle name="Normal 3 2 2 2 13" xfId="584"/>
    <cellStyle name="Normal 3 2 2 2 14" xfId="585"/>
    <cellStyle name="Normal 3 2 2 2 15" xfId="586"/>
    <cellStyle name="Normal 3 2 2 2 16" xfId="587"/>
    <cellStyle name="Normal 3 2 2 2 17" xfId="588"/>
    <cellStyle name="Normal 3 2 2 2 18" xfId="589"/>
    <cellStyle name="Normal 3 2 2 2 19" xfId="590"/>
    <cellStyle name="Normal 3 2 2 2 2" xfId="591"/>
    <cellStyle name="Normal 3 2 2 2 20" xfId="592"/>
    <cellStyle name="Normal 3 2 2 2 21" xfId="593"/>
    <cellStyle name="Normal 3 2 2 2 3" xfId="594"/>
    <cellStyle name="Normal 3 2 2 2 4" xfId="595"/>
    <cellStyle name="Normal 3 2 2 2 5" xfId="596"/>
    <cellStyle name="Normal 3 2 2 2 6" xfId="597"/>
    <cellStyle name="Normal 3 2 2 2 7" xfId="598"/>
    <cellStyle name="Normal 3 2 2 2 8" xfId="599"/>
    <cellStyle name="Normal 3 2 2 2 9" xfId="600"/>
    <cellStyle name="Normal 3 2 2 20" xfId="601"/>
    <cellStyle name="Normal 3 2 2 21" xfId="602"/>
    <cellStyle name="Normal 3 2 2 3" xfId="603"/>
    <cellStyle name="Normal 3 2 2 4" xfId="604"/>
    <cellStyle name="Normal 3 2 2 5" xfId="605"/>
    <cellStyle name="Normal 3 2 2 6" xfId="606"/>
    <cellStyle name="Normal 3 2 2 7" xfId="607"/>
    <cellStyle name="Normal 3 2 2 8" xfId="608"/>
    <cellStyle name="Normal 3 2 2 9" xfId="609"/>
    <cellStyle name="Normal 3 2 20" xfId="610"/>
    <cellStyle name="Normal 3 2 21" xfId="611"/>
    <cellStyle name="Normal 3 2 22" xfId="612"/>
    <cellStyle name="Normal 3 2 23" xfId="613"/>
    <cellStyle name="Normal 3 2 24" xfId="614"/>
    <cellStyle name="Normal 3 2 25" xfId="615"/>
    <cellStyle name="Normal 3 2 26" xfId="616"/>
    <cellStyle name="Normal 3 2 27" xfId="617"/>
    <cellStyle name="Normal 3 2 28" xfId="618"/>
    <cellStyle name="Normal 3 2 29" xfId="619"/>
    <cellStyle name="Normal 3 2 3" xfId="620"/>
    <cellStyle name="Normal 3 2 30" xfId="621"/>
    <cellStyle name="Normal 3 2 31" xfId="622"/>
    <cellStyle name="Normal 3 2 32" xfId="623"/>
    <cellStyle name="Normal 3 2 33" xfId="624"/>
    <cellStyle name="Normal 3 2 34" xfId="625"/>
    <cellStyle name="Normal 3 2 35" xfId="626"/>
    <cellStyle name="Normal 3 2 36" xfId="627"/>
    <cellStyle name="Normal 3 2 4" xfId="628"/>
    <cellStyle name="Normal 3 2 5" xfId="629"/>
    <cellStyle name="Normal 3 2 6" xfId="630"/>
    <cellStyle name="Normal 3 2 7" xfId="631"/>
    <cellStyle name="Normal 3 2 8" xfId="632"/>
    <cellStyle name="Normal 3 2 9" xfId="633"/>
    <cellStyle name="Normal 3 3" xfId="634"/>
    <cellStyle name="Normal 3 4" xfId="635"/>
    <cellStyle name="Normal 3 5" xfId="636"/>
    <cellStyle name="Normal 3 6" xfId="637"/>
    <cellStyle name="Normal 3 7" xfId="638"/>
    <cellStyle name="Normal 3 8" xfId="639"/>
    <cellStyle name="Normal 3 9" xfId="640"/>
    <cellStyle name="Normal 4 10" xfId="641"/>
    <cellStyle name="Normal 4 11" xfId="642"/>
    <cellStyle name="Normal 4 12" xfId="643"/>
    <cellStyle name="Normal 4 13" xfId="644"/>
    <cellStyle name="Normal 4 2" xfId="645"/>
    <cellStyle name="Normal 4 3" xfId="646"/>
    <cellStyle name="Normal 4 4" xfId="647"/>
    <cellStyle name="Normal 4 5" xfId="648"/>
    <cellStyle name="Normal 4 6" xfId="649"/>
    <cellStyle name="Normal 4 7" xfId="650"/>
    <cellStyle name="Normal 4 8" xfId="651"/>
    <cellStyle name="Normal 4 9" xfId="652"/>
    <cellStyle name="Normal 58 10" xfId="653"/>
    <cellStyle name="Normal 58 11" xfId="654"/>
    <cellStyle name="Normal 58 12" xfId="655"/>
    <cellStyle name="Normal 58 13" xfId="656"/>
    <cellStyle name="Normal 58 14" xfId="657"/>
    <cellStyle name="Normal 58 15" xfId="658"/>
    <cellStyle name="Normal 58 16" xfId="659"/>
    <cellStyle name="Normal 58 17" xfId="660"/>
    <cellStyle name="Normal 58 18" xfId="661"/>
    <cellStyle name="Normal 58 19" xfId="662"/>
    <cellStyle name="Normal 58 2" xfId="663"/>
    <cellStyle name="Normal 58 20" xfId="664"/>
    <cellStyle name="Normal 58 21" xfId="665"/>
    <cellStyle name="Normal 58 3" xfId="666"/>
    <cellStyle name="Normal 58 4" xfId="667"/>
    <cellStyle name="Normal 58 5" xfId="668"/>
    <cellStyle name="Normal 58 6" xfId="669"/>
    <cellStyle name="Normal 58 7" xfId="670"/>
    <cellStyle name="Normal 58 8" xfId="671"/>
    <cellStyle name="Normal 58 9" xfId="672"/>
    <cellStyle name="Normal 61 10" xfId="673"/>
    <cellStyle name="Normal 61 11" xfId="674"/>
    <cellStyle name="Normal 61 12" xfId="675"/>
    <cellStyle name="Normal 61 13" xfId="676"/>
    <cellStyle name="Normal 61 14" xfId="677"/>
    <cellStyle name="Normal 61 15" xfId="678"/>
    <cellStyle name="Normal 61 16" xfId="679"/>
    <cellStyle name="Normal 61 17" xfId="680"/>
    <cellStyle name="Normal 61 18" xfId="681"/>
    <cellStyle name="Normal 61 19" xfId="682"/>
    <cellStyle name="Normal 61 2" xfId="683"/>
    <cellStyle name="Normal 61 3" xfId="684"/>
    <cellStyle name="Normal 61 4" xfId="685"/>
    <cellStyle name="Normal 61 5" xfId="686"/>
    <cellStyle name="Normal 61 6" xfId="687"/>
    <cellStyle name="Normal 61 7" xfId="688"/>
    <cellStyle name="Normal 61 8" xfId="689"/>
    <cellStyle name="Normal 61 9" xfId="690"/>
    <cellStyle name="Normal 7 10" xfId="691"/>
    <cellStyle name="Normal 7 11" xfId="692"/>
    <cellStyle name="Normal 7 12" xfId="693"/>
    <cellStyle name="Normal 7 13" xfId="694"/>
    <cellStyle name="Normal 7 14" xfId="695"/>
    <cellStyle name="Normal 7 14 10" xfId="696"/>
    <cellStyle name="Normal 7 14 11" xfId="697"/>
    <cellStyle name="Normal 7 14 12" xfId="698"/>
    <cellStyle name="Normal 7 14 13" xfId="699"/>
    <cellStyle name="Normal 7 14 14" xfId="700"/>
    <cellStyle name="Normal 7 14 15" xfId="701"/>
    <cellStyle name="Normal 7 14 16" xfId="702"/>
    <cellStyle name="Normal 7 14 17" xfId="703"/>
    <cellStyle name="Normal 7 14 18" xfId="704"/>
    <cellStyle name="Normal 7 14 19" xfId="705"/>
    <cellStyle name="Normal 7 14 2" xfId="706"/>
    <cellStyle name="Normal 7 14 20" xfId="707"/>
    <cellStyle name="Normal 7 14 21" xfId="708"/>
    <cellStyle name="Normal 7 14 3" xfId="709"/>
    <cellStyle name="Normal 7 14 4" xfId="710"/>
    <cellStyle name="Normal 7 14 5" xfId="711"/>
    <cellStyle name="Normal 7 14 6" xfId="712"/>
    <cellStyle name="Normal 7 14 7" xfId="713"/>
    <cellStyle name="Normal 7 14 8" xfId="714"/>
    <cellStyle name="Normal 7 14 9" xfId="715"/>
    <cellStyle name="Normal 7 15" xfId="716"/>
    <cellStyle name="Normal 7 16" xfId="717"/>
    <cellStyle name="Normal 7 17" xfId="718"/>
    <cellStyle name="Normal 7 18" xfId="719"/>
    <cellStyle name="Normal 7 19" xfId="720"/>
    <cellStyle name="Normal 7 2" xfId="721"/>
    <cellStyle name="Normal 7 20" xfId="722"/>
    <cellStyle name="Normal 7 21" xfId="723"/>
    <cellStyle name="Normal 7 22" xfId="724"/>
    <cellStyle name="Normal 7 23" xfId="725"/>
    <cellStyle name="Normal 7 24" xfId="726"/>
    <cellStyle name="Normal 7 25" xfId="727"/>
    <cellStyle name="Normal 7 26" xfId="728"/>
    <cellStyle name="Normal 7 27" xfId="729"/>
    <cellStyle name="Normal 7 28" xfId="730"/>
    <cellStyle name="Normal 7 29" xfId="731"/>
    <cellStyle name="Normal 7 3" xfId="732"/>
    <cellStyle name="Normal 7 30" xfId="733"/>
    <cellStyle name="Normal 7 31" xfId="734"/>
    <cellStyle name="Normal 7 32" xfId="735"/>
    <cellStyle name="Normal 7 33" xfId="736"/>
    <cellStyle name="Normal 7 34" xfId="737"/>
    <cellStyle name="Normal 7 35" xfId="738"/>
    <cellStyle name="Normal 7 36" xfId="739"/>
    <cellStyle name="Normal 7 37" xfId="740"/>
    <cellStyle name="Normal 7 38" xfId="741"/>
    <cellStyle name="Normal 7 39" xfId="742"/>
    <cellStyle name="Normal 7 4" xfId="743"/>
    <cellStyle name="Normal 7 40" xfId="744"/>
    <cellStyle name="Normal 7 41" xfId="745"/>
    <cellStyle name="Normal 7 42" xfId="746"/>
    <cellStyle name="Normal 7 43" xfId="747"/>
    <cellStyle name="Normal 7 44" xfId="748"/>
    <cellStyle name="Normal 7 45" xfId="749"/>
    <cellStyle name="Normal 7 46" xfId="750"/>
    <cellStyle name="Normal 7 47" xfId="751"/>
    <cellStyle name="Normal 7 5" xfId="752"/>
    <cellStyle name="Normal 7 6" xfId="753"/>
    <cellStyle name="Normal 7 7" xfId="754"/>
    <cellStyle name="Normal 7 8" xfId="755"/>
    <cellStyle name="Normal 7 9" xfId="756"/>
    <cellStyle name="Note" xfId="757"/>
    <cellStyle name="Output" xfId="758"/>
    <cellStyle name="Porcentaje" xfId="759" builtinId="5"/>
    <cellStyle name="Porcentual 58" xfId="760"/>
    <cellStyle name="Porcentual 6" xfId="761"/>
    <cellStyle name="Porcentual 6 2" xfId="762"/>
    <cellStyle name="Porcentual 7" xfId="763"/>
    <cellStyle name="Porcentual 7 2" xfId="764"/>
    <cellStyle name="TableStyleLight1" xfId="765"/>
    <cellStyle name="Title" xfId="766"/>
    <cellStyle name="Warning Text" xfId="767"/>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310426216"/>
        <c:axId val="473953000"/>
      </c:barChart>
      <c:catAx>
        <c:axId val="31042621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473953000"/>
        <c:crosses val="autoZero"/>
        <c:auto val="1"/>
        <c:lblAlgn val="ctr"/>
        <c:lblOffset val="100"/>
        <c:noMultiLvlLbl val="0"/>
      </c:catAx>
      <c:valAx>
        <c:axId val="47395300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0426216"/>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473953784"/>
        <c:axId val="312125832"/>
      </c:scatterChart>
      <c:valAx>
        <c:axId val="473953784"/>
        <c:scaling>
          <c:orientation val="minMax"/>
          <c:max val="1"/>
          <c:min val="-1"/>
        </c:scaling>
        <c:delete val="1"/>
        <c:axPos val="b"/>
        <c:numFmt formatCode="General" sourceLinked="1"/>
        <c:majorTickMark val="out"/>
        <c:minorTickMark val="none"/>
        <c:tickLblPos val="none"/>
        <c:crossAx val="312125832"/>
        <c:crossesAt val="0"/>
        <c:crossBetween val="midCat"/>
      </c:valAx>
      <c:valAx>
        <c:axId val="312125832"/>
        <c:scaling>
          <c:orientation val="minMax"/>
          <c:max val="1"/>
          <c:min val="-1"/>
        </c:scaling>
        <c:delete val="1"/>
        <c:axPos val="l"/>
        <c:numFmt formatCode="General" sourceLinked="1"/>
        <c:majorTickMark val="out"/>
        <c:minorTickMark val="none"/>
        <c:tickLblPos val="none"/>
        <c:crossAx val="47395378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2019'!$U$5:$V$5</c:f>
            </c:numRef>
          </c:xVal>
          <c:yVal>
            <c:numRef>
              <c:f>'INDICADORES IDEP 2019'!$W$5:$X$5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310427392"/>
        <c:axId val="312123480"/>
      </c:scatterChart>
      <c:valAx>
        <c:axId val="310427392"/>
        <c:scaling>
          <c:orientation val="minMax"/>
          <c:max val="1"/>
          <c:min val="-1"/>
        </c:scaling>
        <c:delete val="1"/>
        <c:axPos val="b"/>
        <c:numFmt formatCode="General" sourceLinked="1"/>
        <c:majorTickMark val="out"/>
        <c:minorTickMark val="none"/>
        <c:tickLblPos val="none"/>
        <c:crossAx val="312123480"/>
        <c:crossesAt val="0"/>
        <c:crossBetween val="midCat"/>
      </c:valAx>
      <c:valAx>
        <c:axId val="312123480"/>
        <c:scaling>
          <c:orientation val="minMax"/>
          <c:max val="1"/>
          <c:min val="-1"/>
        </c:scaling>
        <c:delete val="1"/>
        <c:axPos val="l"/>
        <c:numFmt formatCode="General" sourceLinked="1"/>
        <c:majorTickMark val="out"/>
        <c:minorTickMark val="none"/>
        <c:tickLblPos val="none"/>
        <c:crossAx val="3104273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316422432"/>
        <c:axId val="316421256"/>
      </c:scatterChart>
      <c:valAx>
        <c:axId val="316422432"/>
        <c:scaling>
          <c:orientation val="minMax"/>
          <c:max val="1"/>
          <c:min val="-1"/>
        </c:scaling>
        <c:delete val="1"/>
        <c:axPos val="b"/>
        <c:numFmt formatCode="General" sourceLinked="1"/>
        <c:majorTickMark val="out"/>
        <c:minorTickMark val="none"/>
        <c:tickLblPos val="none"/>
        <c:crossAx val="316421256"/>
        <c:crossesAt val="0"/>
        <c:crossBetween val="midCat"/>
      </c:valAx>
      <c:valAx>
        <c:axId val="316421256"/>
        <c:scaling>
          <c:orientation val="minMax"/>
          <c:max val="1"/>
          <c:min val="-1"/>
        </c:scaling>
        <c:delete val="1"/>
        <c:axPos val="l"/>
        <c:numFmt formatCode="General" sourceLinked="1"/>
        <c:majorTickMark val="out"/>
        <c:minorTickMark val="none"/>
        <c:tickLblPos val="none"/>
        <c:crossAx val="31642243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197"/>
      <c r="B25" s="197"/>
      <c r="C25" s="197"/>
      <c r="D25" s="197"/>
      <c r="E25" s="197"/>
      <c r="F25" s="197"/>
      <c r="L25" s="4"/>
      <c r="N25" s="4"/>
    </row>
    <row r="26" spans="1:14" s="3" customFormat="1" ht="39" customHeight="1" x14ac:dyDescent="0.3">
      <c r="A26" s="197"/>
      <c r="B26" s="197"/>
      <c r="C26" s="197"/>
      <c r="D26" s="197"/>
      <c r="E26" s="197"/>
      <c r="F26" s="197"/>
      <c r="L26" s="4"/>
      <c r="N26" s="4"/>
    </row>
    <row r="27" spans="1:14" s="3" customFormat="1" ht="39" customHeight="1" x14ac:dyDescent="0.3">
      <c r="A27" s="10"/>
      <c r="B27" s="11"/>
      <c r="C27" s="10"/>
      <c r="D27" s="10"/>
      <c r="E27" s="12"/>
      <c r="F27" s="10"/>
      <c r="L27" s="4"/>
      <c r="N27" s="4"/>
    </row>
    <row r="28" spans="1:14" s="3" customFormat="1" ht="39" customHeight="1" x14ac:dyDescent="0.3">
      <c r="A28" s="198" t="s">
        <v>91</v>
      </c>
      <c r="B28" s="198"/>
      <c r="C28" s="198"/>
      <c r="D28" s="198"/>
      <c r="E28" s="198"/>
      <c r="F28" s="198"/>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199"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0"/>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6"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6"/>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6"/>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6"/>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6"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6"/>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6"/>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6"/>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6"/>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6"/>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6"/>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6"/>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6"/>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6"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6"/>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2">
    <dataValidation type="list" allowBlank="1" showDropDown="1" showInputMessage="1" showErrorMessage="1" sqref="B46:B48">
      <formula1>$B$1:$B$15</formula1>
    </dataValidation>
    <dataValidation type="list" allowBlank="1" showDropDown="1" showInputMessage="1" showErrorMessage="1" sqref="B32:B45">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1">
        <f>SUM(B3:B19)</f>
        <v>0.99500000000000044</v>
      </c>
      <c r="B20" s="202"/>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6" t="s">
        <v>98</v>
      </c>
      <c r="C1" s="207"/>
      <c r="D1" s="207"/>
      <c r="E1" s="207"/>
      <c r="F1" s="207"/>
      <c r="G1" s="207"/>
      <c r="H1" s="208"/>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3"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4"/>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4"/>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5"/>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5"/>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5"/>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5"/>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5"/>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5"/>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5"/>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5"/>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5"/>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5"/>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5"/>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5"/>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5"/>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5"/>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6"/>
  <sheetViews>
    <sheetView showGridLines="0" tabSelected="1" zoomScale="86" zoomScaleNormal="86" zoomScaleSheetLayoutView="70" zoomScalePageLayoutView="20" workbookViewId="0">
      <pane xSplit="6" ySplit="4" topLeftCell="G5" activePane="bottomRight" state="frozen"/>
      <selection pane="topRight" activeCell="G1" sqref="G1"/>
      <selection pane="bottomLeft" activeCell="A5" sqref="A5"/>
      <selection pane="bottomRight" activeCell="G8" sqref="G8"/>
    </sheetView>
  </sheetViews>
  <sheetFormatPr baseColWidth="10" defaultColWidth="17.42578125" defaultRowHeight="12.75" zeroHeight="1" x14ac:dyDescent="0.2"/>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61" customWidth="1"/>
    <col min="17" max="17" width="14.42578125" style="132" customWidth="1"/>
    <col min="18" max="19" width="16.42578125" style="132"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x14ac:dyDescent="0.25">
      <c r="A1" s="219"/>
      <c r="B1" s="220"/>
      <c r="C1" s="221" t="s">
        <v>259</v>
      </c>
      <c r="D1" s="212"/>
      <c r="E1" s="212"/>
      <c r="F1" s="212"/>
      <c r="G1" s="212"/>
      <c r="H1" s="212"/>
      <c r="I1" s="212"/>
      <c r="J1" s="212"/>
      <c r="K1" s="212"/>
      <c r="L1" s="212"/>
      <c r="M1" s="212"/>
      <c r="N1" s="212"/>
      <c r="O1" s="212"/>
      <c r="P1" s="212"/>
      <c r="Q1" s="212" t="s">
        <v>161</v>
      </c>
      <c r="R1" s="212"/>
      <c r="S1" s="212"/>
      <c r="T1" s="71">
        <f>IFERROR(AVERAGE(T5:T56),AVERAGE(T5:T56))</f>
        <v>0.88225192307692302</v>
      </c>
    </row>
    <row r="2" spans="1:256" ht="25.5" customHeight="1" x14ac:dyDescent="0.2">
      <c r="B2" s="68"/>
      <c r="N2" s="136" t="s">
        <v>156</v>
      </c>
      <c r="O2" s="217" t="s">
        <v>421</v>
      </c>
      <c r="P2" s="217"/>
      <c r="Q2" s="217"/>
      <c r="R2" s="217"/>
      <c r="S2" s="217"/>
      <c r="T2" s="217"/>
    </row>
    <row r="3" spans="1:256" ht="25.5" customHeight="1" x14ac:dyDescent="0.2">
      <c r="A3" s="213" t="s">
        <v>68</v>
      </c>
      <c r="B3" s="213" t="s">
        <v>101</v>
      </c>
      <c r="C3" s="213" t="s">
        <v>100</v>
      </c>
      <c r="D3" s="222" t="s">
        <v>151</v>
      </c>
      <c r="E3" s="213" t="s">
        <v>48</v>
      </c>
      <c r="F3" s="213"/>
      <c r="G3" s="213" t="s">
        <v>96</v>
      </c>
      <c r="H3" s="213" t="s">
        <v>142</v>
      </c>
      <c r="I3" s="213" t="s">
        <v>107</v>
      </c>
      <c r="J3" s="213" t="s">
        <v>108</v>
      </c>
      <c r="K3" s="213"/>
      <c r="L3" s="213"/>
      <c r="M3" s="213" t="s">
        <v>147</v>
      </c>
      <c r="N3" s="213" t="s">
        <v>106</v>
      </c>
      <c r="O3" s="213"/>
      <c r="P3" s="213"/>
      <c r="Q3" s="213"/>
      <c r="R3" s="213" t="s">
        <v>154</v>
      </c>
      <c r="S3" s="213" t="s">
        <v>148</v>
      </c>
      <c r="T3" s="218" t="s">
        <v>155</v>
      </c>
    </row>
    <row r="4" spans="1:256" ht="28.5" customHeight="1" x14ac:dyDescent="0.2">
      <c r="A4" s="213"/>
      <c r="B4" s="213"/>
      <c r="C4" s="213"/>
      <c r="D4" s="222"/>
      <c r="E4" s="213"/>
      <c r="F4" s="213"/>
      <c r="G4" s="213"/>
      <c r="H4" s="213"/>
      <c r="I4" s="213"/>
      <c r="J4" s="119" t="s">
        <v>207</v>
      </c>
      <c r="K4" s="120" t="s">
        <v>205</v>
      </c>
      <c r="L4" s="121" t="s">
        <v>206</v>
      </c>
      <c r="M4" s="213"/>
      <c r="N4" s="122" t="s">
        <v>140</v>
      </c>
      <c r="O4" s="122" t="s">
        <v>141</v>
      </c>
      <c r="P4" s="122" t="s">
        <v>145</v>
      </c>
      <c r="Q4" s="122" t="s">
        <v>146</v>
      </c>
      <c r="R4" s="213"/>
      <c r="S4" s="213"/>
      <c r="T4" s="218"/>
      <c r="U4" s="65" t="s">
        <v>126</v>
      </c>
      <c r="V4" s="65" t="s">
        <v>127</v>
      </c>
      <c r="W4" s="65" t="s">
        <v>128</v>
      </c>
      <c r="X4" s="65" t="s">
        <v>129</v>
      </c>
      <c r="Y4" s="65" t="s">
        <v>125</v>
      </c>
    </row>
    <row r="5" spans="1:256" s="75" customFormat="1" ht="50.1" customHeight="1" x14ac:dyDescent="0.2">
      <c r="A5" s="109" t="s">
        <v>109</v>
      </c>
      <c r="B5" s="74" t="s">
        <v>104</v>
      </c>
      <c r="C5" s="74" t="s">
        <v>110</v>
      </c>
      <c r="D5" s="76" t="s">
        <v>149</v>
      </c>
      <c r="E5" s="209" t="s">
        <v>288</v>
      </c>
      <c r="F5" s="209"/>
      <c r="G5" s="108" t="s">
        <v>289</v>
      </c>
      <c r="H5" s="108" t="s">
        <v>144</v>
      </c>
      <c r="I5" s="108" t="s">
        <v>105</v>
      </c>
      <c r="J5" s="78" t="s">
        <v>290</v>
      </c>
      <c r="K5" s="110" t="s">
        <v>291</v>
      </c>
      <c r="L5" s="79" t="s">
        <v>281</v>
      </c>
      <c r="M5" s="123">
        <v>1</v>
      </c>
      <c r="N5" s="124">
        <v>0.2</v>
      </c>
      <c r="O5" s="124">
        <v>0.25</v>
      </c>
      <c r="P5" s="124">
        <v>0.25</v>
      </c>
      <c r="Q5" s="124">
        <v>0.3</v>
      </c>
      <c r="R5" s="124">
        <v>0.25</v>
      </c>
      <c r="S5" s="137">
        <f>SUM(N5:Q5)</f>
        <v>1</v>
      </c>
      <c r="T5" s="125">
        <f>P5/R5</f>
        <v>1</v>
      </c>
      <c r="U5" s="75">
        <v>0</v>
      </c>
      <c r="V5" s="75">
        <f>-COS((P5/Y5)*PI())</f>
        <v>-0.70710678118654757</v>
      </c>
      <c r="W5" s="75">
        <v>0</v>
      </c>
      <c r="X5" s="75">
        <f>SIN((P5/Y5)*PI())</f>
        <v>0.70710678118654746</v>
      </c>
      <c r="Y5" s="77">
        <v>1</v>
      </c>
    </row>
    <row r="6" spans="1:256" s="75" customFormat="1" ht="50.1" customHeight="1" x14ac:dyDescent="0.2">
      <c r="A6" s="109" t="s">
        <v>109</v>
      </c>
      <c r="B6" s="74" t="s">
        <v>104</v>
      </c>
      <c r="C6" s="74" t="s">
        <v>110</v>
      </c>
      <c r="D6" s="76" t="s">
        <v>150</v>
      </c>
      <c r="E6" s="209" t="s">
        <v>292</v>
      </c>
      <c r="F6" s="209"/>
      <c r="G6" s="108" t="s">
        <v>293</v>
      </c>
      <c r="H6" s="108" t="s">
        <v>144</v>
      </c>
      <c r="I6" s="108" t="s">
        <v>105</v>
      </c>
      <c r="J6" s="78" t="s">
        <v>290</v>
      </c>
      <c r="K6" s="110" t="s">
        <v>291</v>
      </c>
      <c r="L6" s="79" t="s">
        <v>281</v>
      </c>
      <c r="M6" s="123">
        <v>1</v>
      </c>
      <c r="N6" s="124">
        <v>0.2</v>
      </c>
      <c r="O6" s="124">
        <v>0.25</v>
      </c>
      <c r="P6" s="124">
        <v>0.25</v>
      </c>
      <c r="Q6" s="124">
        <v>0.3</v>
      </c>
      <c r="R6" s="124">
        <v>0.25</v>
      </c>
      <c r="S6" s="137">
        <f t="shared" ref="S6:S56" si="0">SUM(N6:Q6)</f>
        <v>1</v>
      </c>
      <c r="T6" s="125">
        <f t="shared" ref="T6" si="1">P6/R6</f>
        <v>1</v>
      </c>
      <c r="Y6" s="77"/>
    </row>
    <row r="7" spans="1:256" s="75" customFormat="1" ht="50.1" customHeight="1" x14ac:dyDescent="0.2">
      <c r="A7" s="109" t="s">
        <v>109</v>
      </c>
      <c r="B7" s="74" t="s">
        <v>104</v>
      </c>
      <c r="C7" s="74" t="s">
        <v>110</v>
      </c>
      <c r="D7" s="76" t="s">
        <v>299</v>
      </c>
      <c r="E7" s="209" t="s">
        <v>294</v>
      </c>
      <c r="F7" s="210"/>
      <c r="G7" s="108" t="s">
        <v>295</v>
      </c>
      <c r="H7" s="108" t="s">
        <v>144</v>
      </c>
      <c r="I7" s="108" t="s">
        <v>105</v>
      </c>
      <c r="J7" s="78" t="s">
        <v>296</v>
      </c>
      <c r="K7" s="110" t="s">
        <v>297</v>
      </c>
      <c r="L7" s="79" t="s">
        <v>298</v>
      </c>
      <c r="M7" s="123">
        <v>4174</v>
      </c>
      <c r="N7" s="100">
        <v>5779</v>
      </c>
      <c r="O7" s="127">
        <v>2241</v>
      </c>
      <c r="P7" s="127">
        <v>1425</v>
      </c>
      <c r="Q7" s="127">
        <v>1150</v>
      </c>
      <c r="R7" s="100">
        <v>1043</v>
      </c>
      <c r="S7" s="138">
        <f t="shared" si="0"/>
        <v>10595</v>
      </c>
      <c r="T7" s="125">
        <v>1</v>
      </c>
      <c r="Y7" s="77"/>
    </row>
    <row r="8" spans="1:256" s="85" customFormat="1" ht="51" customHeight="1" x14ac:dyDescent="0.2">
      <c r="A8" s="156" t="s">
        <v>109</v>
      </c>
      <c r="B8" s="156" t="s">
        <v>104</v>
      </c>
      <c r="C8" s="156" t="s">
        <v>110</v>
      </c>
      <c r="D8" s="162" t="s">
        <v>302</v>
      </c>
      <c r="E8" s="209" t="s">
        <v>300</v>
      </c>
      <c r="F8" s="210"/>
      <c r="G8" s="155" t="s">
        <v>301</v>
      </c>
      <c r="H8" s="155" t="s">
        <v>144</v>
      </c>
      <c r="I8" s="155" t="s">
        <v>105</v>
      </c>
      <c r="J8" s="78" t="s">
        <v>417</v>
      </c>
      <c r="K8" s="157" t="s">
        <v>418</v>
      </c>
      <c r="L8" s="79" t="s">
        <v>419</v>
      </c>
      <c r="M8" s="70">
        <v>0.11</v>
      </c>
      <c r="N8" s="163">
        <v>0.1045</v>
      </c>
      <c r="O8" s="164">
        <v>7.9500000000000001E-2</v>
      </c>
      <c r="P8" s="164">
        <v>0.1042</v>
      </c>
      <c r="Q8" s="164">
        <v>0.12720000000000001</v>
      </c>
      <c r="R8" s="163">
        <v>0.11</v>
      </c>
      <c r="S8" s="142">
        <f t="shared" si="0"/>
        <v>0.41539999999999999</v>
      </c>
      <c r="T8" s="125">
        <v>1</v>
      </c>
      <c r="Y8" s="165"/>
    </row>
    <row r="9" spans="1:256" s="75" customFormat="1" ht="51" customHeight="1" x14ac:dyDescent="0.2">
      <c r="A9" s="109" t="s">
        <v>109</v>
      </c>
      <c r="B9" s="74" t="s">
        <v>104</v>
      </c>
      <c r="C9" s="74" t="s">
        <v>110</v>
      </c>
      <c r="D9" s="76" t="s">
        <v>304</v>
      </c>
      <c r="E9" s="209" t="s">
        <v>410</v>
      </c>
      <c r="F9" s="210"/>
      <c r="G9" s="108" t="s">
        <v>303</v>
      </c>
      <c r="H9" s="108" t="s">
        <v>144</v>
      </c>
      <c r="I9" s="108" t="s">
        <v>105</v>
      </c>
      <c r="J9" s="78" t="s">
        <v>311</v>
      </c>
      <c r="K9" s="110" t="s">
        <v>312</v>
      </c>
      <c r="L9" s="79" t="s">
        <v>313</v>
      </c>
      <c r="M9" s="126">
        <v>0.02</v>
      </c>
      <c r="N9" s="99">
        <v>6.93E-2</v>
      </c>
      <c r="O9" s="139">
        <v>4.3900000000000002E-2</v>
      </c>
      <c r="P9" s="139">
        <v>3.2099999999999997E-2</v>
      </c>
      <c r="Q9" s="139">
        <v>2.3800000000000002E-2</v>
      </c>
      <c r="R9" s="99">
        <v>5.0000000000000001E-3</v>
      </c>
      <c r="S9" s="140">
        <f>SUM(N9:Q9)</f>
        <v>0.16909999999999997</v>
      </c>
      <c r="T9" s="125">
        <v>1</v>
      </c>
      <c r="Y9" s="77"/>
    </row>
    <row r="10" spans="1:256" s="80" customFormat="1" ht="50.1" customHeight="1" x14ac:dyDescent="0.2">
      <c r="A10" s="109" t="s">
        <v>109</v>
      </c>
      <c r="B10" s="74" t="s">
        <v>104</v>
      </c>
      <c r="C10" s="74" t="s">
        <v>110</v>
      </c>
      <c r="D10" s="76" t="s">
        <v>305</v>
      </c>
      <c r="E10" s="209" t="s">
        <v>307</v>
      </c>
      <c r="F10" s="210"/>
      <c r="G10" s="108" t="s">
        <v>306</v>
      </c>
      <c r="H10" s="108" t="s">
        <v>144</v>
      </c>
      <c r="I10" s="108" t="s">
        <v>105</v>
      </c>
      <c r="J10" s="78" t="s">
        <v>308</v>
      </c>
      <c r="K10" s="110" t="s">
        <v>309</v>
      </c>
      <c r="L10" s="79" t="s">
        <v>310</v>
      </c>
      <c r="M10" s="127">
        <v>80</v>
      </c>
      <c r="N10" s="141">
        <v>10</v>
      </c>
      <c r="O10" s="141">
        <v>22</v>
      </c>
      <c r="P10" s="141">
        <v>40</v>
      </c>
      <c r="Q10" s="141">
        <v>21</v>
      </c>
      <c r="R10" s="100">
        <v>20</v>
      </c>
      <c r="S10" s="138">
        <f t="shared" si="0"/>
        <v>93</v>
      </c>
      <c r="T10" s="125">
        <v>1</v>
      </c>
      <c r="U10" s="80">
        <v>0</v>
      </c>
      <c r="V10" s="80">
        <f>-COS((P10/Y10)*PI())</f>
        <v>-1</v>
      </c>
      <c r="W10" s="80">
        <v>0</v>
      </c>
      <c r="X10" s="80">
        <f>SIN((P10/Y10)*PI())</f>
        <v>-4.90059381963448E-15</v>
      </c>
      <c r="Y10" s="81">
        <v>1</v>
      </c>
      <c r="IV10" s="82">
        <f>AVERAGE(T5:T10)</f>
        <v>1</v>
      </c>
    </row>
    <row r="11" spans="1:256" s="85" customFormat="1" ht="50.1" customHeight="1" x14ac:dyDescent="0.2">
      <c r="A11" s="115" t="s">
        <v>102</v>
      </c>
      <c r="B11" s="116" t="s">
        <v>104</v>
      </c>
      <c r="C11" s="115" t="s">
        <v>103</v>
      </c>
      <c r="D11" s="84" t="s">
        <v>152</v>
      </c>
      <c r="E11" s="209" t="s">
        <v>212</v>
      </c>
      <c r="F11" s="209"/>
      <c r="G11" s="115" t="s">
        <v>211</v>
      </c>
      <c r="H11" s="115" t="s">
        <v>144</v>
      </c>
      <c r="I11" s="115" t="s">
        <v>105</v>
      </c>
      <c r="J11" s="78" t="s">
        <v>213</v>
      </c>
      <c r="K11" s="117" t="s">
        <v>214</v>
      </c>
      <c r="L11" s="79" t="s">
        <v>215</v>
      </c>
      <c r="M11" s="70">
        <v>1</v>
      </c>
      <c r="N11" s="70">
        <v>0.86</v>
      </c>
      <c r="O11" s="103">
        <v>1.1399999999999999</v>
      </c>
      <c r="P11" s="70">
        <v>1</v>
      </c>
      <c r="Q11" s="92">
        <v>1</v>
      </c>
      <c r="R11" s="70">
        <v>1</v>
      </c>
      <c r="S11" s="137">
        <f t="shared" si="0"/>
        <v>4</v>
      </c>
      <c r="T11" s="125">
        <v>1</v>
      </c>
      <c r="Y11" s="86"/>
      <c r="IV11" s="86">
        <f>AVERAGE(T11)</f>
        <v>1</v>
      </c>
    </row>
    <row r="12" spans="1:256" s="75" customFormat="1" ht="56.25" customHeight="1" x14ac:dyDescent="0.2">
      <c r="A12" s="109" t="s">
        <v>153</v>
      </c>
      <c r="B12" s="108" t="s">
        <v>170</v>
      </c>
      <c r="C12" s="109" t="s">
        <v>103</v>
      </c>
      <c r="D12" s="84" t="s">
        <v>198</v>
      </c>
      <c r="E12" s="209" t="s">
        <v>271</v>
      </c>
      <c r="F12" s="209"/>
      <c r="G12" s="108" t="s">
        <v>201</v>
      </c>
      <c r="H12" s="108" t="s">
        <v>144</v>
      </c>
      <c r="I12" s="108" t="s">
        <v>105</v>
      </c>
      <c r="J12" s="78" t="s">
        <v>208</v>
      </c>
      <c r="K12" s="111" t="s">
        <v>209</v>
      </c>
      <c r="L12" s="79" t="s">
        <v>272</v>
      </c>
      <c r="M12" s="66">
        <v>1</v>
      </c>
      <c r="N12" s="101">
        <v>1</v>
      </c>
      <c r="O12" s="101">
        <v>1</v>
      </c>
      <c r="P12" s="101">
        <v>1</v>
      </c>
      <c r="Q12" s="101">
        <v>1</v>
      </c>
      <c r="R12" s="101">
        <v>1</v>
      </c>
      <c r="S12" s="142">
        <f t="shared" si="0"/>
        <v>4</v>
      </c>
      <c r="T12" s="125">
        <f>P12/R12</f>
        <v>1</v>
      </c>
      <c r="Y12" s="83"/>
    </row>
    <row r="13" spans="1:256" s="75" customFormat="1" ht="50.1" customHeight="1" x14ac:dyDescent="0.2">
      <c r="A13" s="109" t="s">
        <v>153</v>
      </c>
      <c r="B13" s="108" t="s">
        <v>170</v>
      </c>
      <c r="C13" s="109" t="s">
        <v>103</v>
      </c>
      <c r="D13" s="84" t="s">
        <v>199</v>
      </c>
      <c r="E13" s="209" t="s">
        <v>273</v>
      </c>
      <c r="F13" s="210"/>
      <c r="G13" s="108" t="s">
        <v>202</v>
      </c>
      <c r="H13" s="108" t="s">
        <v>144</v>
      </c>
      <c r="I13" s="108" t="s">
        <v>105</v>
      </c>
      <c r="J13" s="78" t="s">
        <v>139</v>
      </c>
      <c r="K13" s="111" t="s">
        <v>274</v>
      </c>
      <c r="L13" s="79" t="s">
        <v>210</v>
      </c>
      <c r="M13" s="66">
        <v>1</v>
      </c>
      <c r="N13" s="102">
        <v>88</v>
      </c>
      <c r="O13" s="102">
        <v>90</v>
      </c>
      <c r="P13" s="102">
        <v>98</v>
      </c>
      <c r="Q13" s="102">
        <v>86</v>
      </c>
      <c r="R13" s="102">
        <v>86</v>
      </c>
      <c r="S13" s="137">
        <f>SUM(N13:Q13)</f>
        <v>362</v>
      </c>
      <c r="T13" s="125">
        <f>Q13/R13</f>
        <v>1</v>
      </c>
      <c r="V13" s="75">
        <f t="shared" ref="V13:V17" si="2">-COS((P13/Y13)*PI())</f>
        <v>-1</v>
      </c>
      <c r="W13" s="75">
        <v>0</v>
      </c>
      <c r="X13" s="75">
        <f t="shared" ref="X13:X17" si="3">SIN((P13/Y13)*PI())</f>
        <v>-3.3322736930907482E-14</v>
      </c>
      <c r="Y13" s="83">
        <v>1</v>
      </c>
    </row>
    <row r="14" spans="1:256" s="85" customFormat="1" ht="50.1" customHeight="1" x14ac:dyDescent="0.2">
      <c r="A14" s="109" t="s">
        <v>153</v>
      </c>
      <c r="B14" s="108" t="s">
        <v>170</v>
      </c>
      <c r="C14" s="109" t="s">
        <v>103</v>
      </c>
      <c r="D14" s="84" t="s">
        <v>200</v>
      </c>
      <c r="E14" s="209" t="s">
        <v>343</v>
      </c>
      <c r="F14" s="210"/>
      <c r="G14" s="108" t="s">
        <v>275</v>
      </c>
      <c r="H14" s="108" t="s">
        <v>144</v>
      </c>
      <c r="I14" s="108" t="s">
        <v>105</v>
      </c>
      <c r="J14" s="78" t="s">
        <v>208</v>
      </c>
      <c r="K14" s="111" t="s">
        <v>243</v>
      </c>
      <c r="L14" s="79" t="s">
        <v>244</v>
      </c>
      <c r="M14" s="70">
        <v>1</v>
      </c>
      <c r="N14" s="118">
        <v>0.19750000000000001</v>
      </c>
      <c r="O14" s="118">
        <v>0.34749999999999998</v>
      </c>
      <c r="P14" s="118">
        <v>0.27589999999999998</v>
      </c>
      <c r="Q14" s="118">
        <v>0.17910000000000001</v>
      </c>
      <c r="R14" s="118">
        <v>0.182</v>
      </c>
      <c r="S14" s="140">
        <f t="shared" si="0"/>
        <v>1</v>
      </c>
      <c r="T14" s="125">
        <f>S14</f>
        <v>1</v>
      </c>
      <c r="U14" s="85">
        <v>0</v>
      </c>
      <c r="V14" s="85">
        <f t="shared" si="2"/>
        <v>-0.57100016805574294</v>
      </c>
      <c r="W14" s="85">
        <v>0</v>
      </c>
      <c r="X14" s="85">
        <f t="shared" si="3"/>
        <v>0.8209499424936415</v>
      </c>
      <c r="Y14" s="86">
        <v>0.9</v>
      </c>
      <c r="IV14" s="86">
        <f>AVERAGE(T10:T14)</f>
        <v>1</v>
      </c>
    </row>
    <row r="15" spans="1:256" s="75" customFormat="1" ht="50.1" customHeight="1" x14ac:dyDescent="0.2">
      <c r="A15" s="108" t="s">
        <v>164</v>
      </c>
      <c r="B15" s="109" t="s">
        <v>118</v>
      </c>
      <c r="C15" s="109" t="s">
        <v>110</v>
      </c>
      <c r="D15" s="84" t="s">
        <v>165</v>
      </c>
      <c r="E15" s="209" t="s">
        <v>173</v>
      </c>
      <c r="F15" s="210"/>
      <c r="G15" s="108" t="s">
        <v>175</v>
      </c>
      <c r="H15" s="108" t="s">
        <v>144</v>
      </c>
      <c r="I15" s="108" t="s">
        <v>105</v>
      </c>
      <c r="J15" s="78" t="s">
        <v>276</v>
      </c>
      <c r="K15" s="110" t="s">
        <v>277</v>
      </c>
      <c r="L15" s="79" t="s">
        <v>278</v>
      </c>
      <c r="M15" s="93">
        <v>0.3</v>
      </c>
      <c r="N15" s="143">
        <v>0.09</v>
      </c>
      <c r="O15" s="143">
        <v>0.11</v>
      </c>
      <c r="P15" s="143">
        <v>0.06</v>
      </c>
      <c r="Q15" s="143">
        <v>0.04</v>
      </c>
      <c r="R15" s="143">
        <v>0.04</v>
      </c>
      <c r="S15" s="137">
        <f t="shared" si="0"/>
        <v>0.3</v>
      </c>
      <c r="T15" s="125">
        <f>Q15/R15</f>
        <v>1</v>
      </c>
      <c r="U15" s="75">
        <v>0</v>
      </c>
      <c r="V15" s="75">
        <f t="shared" si="2"/>
        <v>-0.98228725072868872</v>
      </c>
      <c r="W15" s="75">
        <v>0</v>
      </c>
      <c r="X15" s="75">
        <f t="shared" si="3"/>
        <v>0.1873813145857246</v>
      </c>
      <c r="Y15" s="83">
        <v>1</v>
      </c>
    </row>
    <row r="16" spans="1:256" s="75" customFormat="1" ht="50.1" customHeight="1" x14ac:dyDescent="0.2">
      <c r="A16" s="108" t="s">
        <v>164</v>
      </c>
      <c r="B16" s="109" t="s">
        <v>118</v>
      </c>
      <c r="C16" s="109" t="s">
        <v>110</v>
      </c>
      <c r="D16" s="84" t="s">
        <v>166</v>
      </c>
      <c r="E16" s="209" t="s">
        <v>174</v>
      </c>
      <c r="F16" s="210"/>
      <c r="G16" s="108" t="s">
        <v>176</v>
      </c>
      <c r="H16" s="108" t="s">
        <v>144</v>
      </c>
      <c r="I16" s="108" t="s">
        <v>105</v>
      </c>
      <c r="J16" s="78" t="s">
        <v>279</v>
      </c>
      <c r="K16" s="110" t="s">
        <v>280</v>
      </c>
      <c r="L16" s="79" t="s">
        <v>281</v>
      </c>
      <c r="M16" s="94">
        <v>2</v>
      </c>
      <c r="N16" s="144">
        <v>0.26</v>
      </c>
      <c r="O16" s="143">
        <v>0.27</v>
      </c>
      <c r="P16" s="143">
        <v>0.32</v>
      </c>
      <c r="Q16" s="143">
        <v>0.15</v>
      </c>
      <c r="R16" s="143">
        <v>0.15</v>
      </c>
      <c r="S16" s="137">
        <f t="shared" si="0"/>
        <v>1</v>
      </c>
      <c r="T16" s="125">
        <f t="shared" ref="T16:T18" si="4">Q16/R16</f>
        <v>1</v>
      </c>
      <c r="U16" s="75">
        <v>0</v>
      </c>
      <c r="V16" s="75">
        <f t="shared" si="2"/>
        <v>-0.53582679497899655</v>
      </c>
      <c r="W16" s="75">
        <v>0</v>
      </c>
      <c r="X16" s="75">
        <f t="shared" si="3"/>
        <v>0.84432792550201508</v>
      </c>
      <c r="Y16" s="83">
        <v>1</v>
      </c>
    </row>
    <row r="17" spans="1:256" s="75" customFormat="1" ht="50.1" customHeight="1" x14ac:dyDescent="0.2">
      <c r="A17" s="108" t="s">
        <v>164</v>
      </c>
      <c r="B17" s="109" t="s">
        <v>118</v>
      </c>
      <c r="C17" s="109" t="s">
        <v>110</v>
      </c>
      <c r="D17" s="84" t="s">
        <v>167</v>
      </c>
      <c r="E17" s="209" t="s">
        <v>241</v>
      </c>
      <c r="F17" s="210"/>
      <c r="G17" s="108" t="s">
        <v>242</v>
      </c>
      <c r="H17" s="108" t="s">
        <v>144</v>
      </c>
      <c r="I17" s="108" t="s">
        <v>105</v>
      </c>
      <c r="J17" s="78" t="s">
        <v>282</v>
      </c>
      <c r="K17" s="110" t="s">
        <v>283</v>
      </c>
      <c r="L17" s="79" t="s">
        <v>284</v>
      </c>
      <c r="M17" s="94">
        <v>3</v>
      </c>
      <c r="N17" s="143">
        <v>0.2</v>
      </c>
      <c r="O17" s="143">
        <v>1.3</v>
      </c>
      <c r="P17" s="143">
        <v>1.06</v>
      </c>
      <c r="Q17" s="143">
        <v>0.44</v>
      </c>
      <c r="R17" s="145">
        <v>0.44</v>
      </c>
      <c r="S17" s="137">
        <f t="shared" si="0"/>
        <v>3</v>
      </c>
      <c r="T17" s="125">
        <f t="shared" si="4"/>
        <v>1</v>
      </c>
      <c r="U17" s="75">
        <v>0</v>
      </c>
      <c r="V17" s="75">
        <f t="shared" si="2"/>
        <v>0.98228725072868861</v>
      </c>
      <c r="W17" s="75">
        <v>0</v>
      </c>
      <c r="X17" s="75">
        <f t="shared" si="3"/>
        <v>-0.18738131458572477</v>
      </c>
      <c r="Y17" s="83">
        <v>1</v>
      </c>
      <c r="IV17" s="83"/>
    </row>
    <row r="18" spans="1:256" s="75" customFormat="1" ht="50.1" customHeight="1" x14ac:dyDescent="0.2">
      <c r="A18" s="108" t="s">
        <v>164</v>
      </c>
      <c r="B18" s="109" t="s">
        <v>118</v>
      </c>
      <c r="C18" s="109" t="s">
        <v>110</v>
      </c>
      <c r="D18" s="84" t="s">
        <v>168</v>
      </c>
      <c r="E18" s="209" t="s">
        <v>245</v>
      </c>
      <c r="F18" s="210"/>
      <c r="G18" s="108" t="s">
        <v>246</v>
      </c>
      <c r="H18" s="108" t="s">
        <v>144</v>
      </c>
      <c r="I18" s="108" t="s">
        <v>105</v>
      </c>
      <c r="J18" s="78" t="s">
        <v>285</v>
      </c>
      <c r="K18" s="110" t="s">
        <v>286</v>
      </c>
      <c r="L18" s="79" t="s">
        <v>287</v>
      </c>
      <c r="M18" s="95">
        <v>2</v>
      </c>
      <c r="N18" s="146">
        <v>7.0000000000000007E-2</v>
      </c>
      <c r="O18" s="146">
        <v>0.96</v>
      </c>
      <c r="P18" s="146">
        <v>0.76</v>
      </c>
      <c r="Q18" s="146">
        <v>0.21</v>
      </c>
      <c r="R18" s="146">
        <v>0.21</v>
      </c>
      <c r="S18" s="137">
        <f t="shared" si="0"/>
        <v>2</v>
      </c>
      <c r="T18" s="125">
        <f t="shared" si="4"/>
        <v>1</v>
      </c>
      <c r="Y18" s="83"/>
    </row>
    <row r="19" spans="1:256" s="75" customFormat="1" ht="50.1" customHeight="1" x14ac:dyDescent="0.2">
      <c r="A19" s="109" t="s">
        <v>111</v>
      </c>
      <c r="B19" s="109" t="s">
        <v>119</v>
      </c>
      <c r="C19" s="109" t="s">
        <v>121</v>
      </c>
      <c r="D19" s="84" t="s">
        <v>177</v>
      </c>
      <c r="E19" s="209" t="s">
        <v>256</v>
      </c>
      <c r="F19" s="210"/>
      <c r="G19" s="108" t="s">
        <v>257</v>
      </c>
      <c r="H19" s="108" t="s">
        <v>144</v>
      </c>
      <c r="I19" s="108" t="s">
        <v>105</v>
      </c>
      <c r="J19" s="78" t="s">
        <v>139</v>
      </c>
      <c r="K19" s="111" t="s">
        <v>258</v>
      </c>
      <c r="L19" s="79" t="s">
        <v>218</v>
      </c>
      <c r="M19" s="70">
        <v>1</v>
      </c>
      <c r="N19" s="87">
        <v>0.35</v>
      </c>
      <c r="O19" s="87">
        <v>0.19</v>
      </c>
      <c r="P19" s="87">
        <v>0.27</v>
      </c>
      <c r="Q19" s="87">
        <v>0.19</v>
      </c>
      <c r="R19" s="87">
        <v>0.27</v>
      </c>
      <c r="S19" s="142">
        <f t="shared" si="0"/>
        <v>1</v>
      </c>
      <c r="T19" s="125">
        <f t="shared" ref="T19:T24" si="5">P19/R19</f>
        <v>1</v>
      </c>
      <c r="U19" s="75">
        <v>0</v>
      </c>
      <c r="V19" s="75">
        <f t="shared" ref="V19:V40" si="6">-COS((P19/Y19)*PI())</f>
        <v>-0.66131186532365183</v>
      </c>
      <c r="W19" s="75">
        <v>0</v>
      </c>
      <c r="X19" s="75">
        <f t="shared" ref="X19:X40" si="7">SIN((P19/Y19)*PI())</f>
        <v>0.75011106963045959</v>
      </c>
      <c r="Y19" s="83">
        <v>1</v>
      </c>
    </row>
    <row r="20" spans="1:256" s="75" customFormat="1" ht="54.75" customHeight="1" x14ac:dyDescent="0.2">
      <c r="A20" s="109" t="s">
        <v>111</v>
      </c>
      <c r="B20" s="109" t="s">
        <v>119</v>
      </c>
      <c r="C20" s="109" t="s">
        <v>121</v>
      </c>
      <c r="D20" s="84" t="s">
        <v>178</v>
      </c>
      <c r="E20" s="209" t="s">
        <v>255</v>
      </c>
      <c r="F20" s="210"/>
      <c r="G20" s="108" t="s">
        <v>331</v>
      </c>
      <c r="H20" s="108" t="s">
        <v>144</v>
      </c>
      <c r="I20" s="108" t="s">
        <v>105</v>
      </c>
      <c r="J20" s="78" t="s">
        <v>332</v>
      </c>
      <c r="K20" s="111" t="s">
        <v>333</v>
      </c>
      <c r="L20" s="79" t="s">
        <v>334</v>
      </c>
      <c r="M20" s="70">
        <v>1</v>
      </c>
      <c r="N20" s="87">
        <v>0</v>
      </c>
      <c r="O20" s="87">
        <v>0.13</v>
      </c>
      <c r="P20" s="87">
        <v>0</v>
      </c>
      <c r="Q20" s="87">
        <v>0</v>
      </c>
      <c r="R20" s="87">
        <v>0.2</v>
      </c>
      <c r="S20" s="137">
        <f t="shared" si="0"/>
        <v>0.13</v>
      </c>
      <c r="T20" s="125">
        <f t="shared" si="5"/>
        <v>0</v>
      </c>
      <c r="Y20" s="83"/>
    </row>
    <row r="21" spans="1:256" s="85" customFormat="1" ht="50.1" customHeight="1" x14ac:dyDescent="0.2">
      <c r="A21" s="109" t="s">
        <v>111</v>
      </c>
      <c r="B21" s="109" t="s">
        <v>119</v>
      </c>
      <c r="C21" s="109" t="s">
        <v>121</v>
      </c>
      <c r="D21" s="84" t="s">
        <v>254</v>
      </c>
      <c r="E21" s="209" t="s">
        <v>335</v>
      </c>
      <c r="F21" s="210"/>
      <c r="G21" s="108" t="s">
        <v>336</v>
      </c>
      <c r="H21" s="108" t="s">
        <v>143</v>
      </c>
      <c r="I21" s="108" t="s">
        <v>105</v>
      </c>
      <c r="J21" s="78" t="s">
        <v>138</v>
      </c>
      <c r="K21" s="111" t="s">
        <v>337</v>
      </c>
      <c r="L21" s="79" t="s">
        <v>338</v>
      </c>
      <c r="M21" s="70">
        <v>1</v>
      </c>
      <c r="N21" s="87">
        <v>1</v>
      </c>
      <c r="O21" s="87">
        <v>1</v>
      </c>
      <c r="P21" s="87">
        <v>1</v>
      </c>
      <c r="Q21" s="87">
        <v>1</v>
      </c>
      <c r="R21" s="87">
        <v>1</v>
      </c>
      <c r="S21" s="142">
        <v>1</v>
      </c>
      <c r="T21" s="125">
        <f t="shared" si="5"/>
        <v>1</v>
      </c>
      <c r="Y21" s="86"/>
    </row>
    <row r="22" spans="1:256" s="85" customFormat="1" ht="50.1" customHeight="1" x14ac:dyDescent="0.2">
      <c r="A22" s="109" t="s">
        <v>112</v>
      </c>
      <c r="B22" s="109" t="s">
        <v>119</v>
      </c>
      <c r="C22" s="109" t="s">
        <v>122</v>
      </c>
      <c r="D22" s="84" t="s">
        <v>203</v>
      </c>
      <c r="E22" s="209" t="s">
        <v>260</v>
      </c>
      <c r="F22" s="210"/>
      <c r="G22" s="108" t="s">
        <v>216</v>
      </c>
      <c r="H22" s="108" t="s">
        <v>143</v>
      </c>
      <c r="I22" s="108" t="s">
        <v>105</v>
      </c>
      <c r="J22" s="78" t="s">
        <v>138</v>
      </c>
      <c r="K22" s="111" t="s">
        <v>217</v>
      </c>
      <c r="L22" s="79" t="s">
        <v>218</v>
      </c>
      <c r="M22" s="92">
        <v>1</v>
      </c>
      <c r="N22" s="103">
        <v>1</v>
      </c>
      <c r="O22" s="103">
        <v>1</v>
      </c>
      <c r="P22" s="103">
        <v>1</v>
      </c>
      <c r="Q22" s="103">
        <v>1</v>
      </c>
      <c r="R22" s="103">
        <v>1</v>
      </c>
      <c r="S22" s="137">
        <f t="shared" si="0"/>
        <v>4</v>
      </c>
      <c r="T22" s="125">
        <f t="shared" si="5"/>
        <v>1</v>
      </c>
      <c r="U22" s="75">
        <v>0</v>
      </c>
      <c r="V22" s="75">
        <f t="shared" si="6"/>
        <v>1</v>
      </c>
      <c r="W22" s="75">
        <v>0</v>
      </c>
      <c r="X22" s="75">
        <f t="shared" si="7"/>
        <v>1.22514845490862E-16</v>
      </c>
      <c r="Y22" s="83">
        <v>1</v>
      </c>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85" customFormat="1" ht="50.1" customHeight="1" x14ac:dyDescent="0.2">
      <c r="A23" s="109" t="s">
        <v>112</v>
      </c>
      <c r="B23" s="109" t="s">
        <v>119</v>
      </c>
      <c r="C23" s="109" t="s">
        <v>122</v>
      </c>
      <c r="D23" s="84" t="s">
        <v>204</v>
      </c>
      <c r="E23" s="209" t="s">
        <v>261</v>
      </c>
      <c r="F23" s="210"/>
      <c r="G23" s="108" t="s">
        <v>262</v>
      </c>
      <c r="H23" s="108" t="s">
        <v>143</v>
      </c>
      <c r="I23" s="108" t="s">
        <v>105</v>
      </c>
      <c r="J23" s="78" t="s">
        <v>219</v>
      </c>
      <c r="K23" s="111" t="s">
        <v>220</v>
      </c>
      <c r="L23" s="79" t="s">
        <v>218</v>
      </c>
      <c r="M23" s="92">
        <v>1</v>
      </c>
      <c r="N23" s="103">
        <v>1</v>
      </c>
      <c r="O23" s="103">
        <v>1</v>
      </c>
      <c r="P23" s="103">
        <v>1</v>
      </c>
      <c r="Q23" s="103">
        <v>1</v>
      </c>
      <c r="R23" s="103">
        <v>1</v>
      </c>
      <c r="S23" s="137">
        <f t="shared" si="0"/>
        <v>4</v>
      </c>
      <c r="T23" s="125">
        <f t="shared" si="5"/>
        <v>1</v>
      </c>
      <c r="U23" s="75">
        <v>0</v>
      </c>
      <c r="V23" s="75">
        <f t="shared" si="6"/>
        <v>1</v>
      </c>
      <c r="W23" s="75">
        <v>0</v>
      </c>
      <c r="X23" s="75">
        <f t="shared" si="7"/>
        <v>1.22514845490862E-16</v>
      </c>
      <c r="Y23" s="83">
        <v>1</v>
      </c>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83">
        <f>AVERAGE(T22:T23)</f>
        <v>1</v>
      </c>
    </row>
    <row r="24" spans="1:256" s="75" customFormat="1" ht="50.1" customHeight="1" x14ac:dyDescent="0.2">
      <c r="A24" s="109" t="s">
        <v>113</v>
      </c>
      <c r="B24" s="109" t="s">
        <v>119</v>
      </c>
      <c r="C24" s="109" t="s">
        <v>122</v>
      </c>
      <c r="D24" s="84" t="s">
        <v>157</v>
      </c>
      <c r="E24" s="209" t="s">
        <v>263</v>
      </c>
      <c r="F24" s="210"/>
      <c r="G24" s="108" t="s">
        <v>264</v>
      </c>
      <c r="H24" s="108" t="s">
        <v>144</v>
      </c>
      <c r="I24" s="108" t="s">
        <v>105</v>
      </c>
      <c r="J24" s="78" t="s">
        <v>219</v>
      </c>
      <c r="K24" s="111" t="s">
        <v>221</v>
      </c>
      <c r="L24" s="79" t="s">
        <v>222</v>
      </c>
      <c r="M24" s="70">
        <v>1</v>
      </c>
      <c r="N24" s="70">
        <v>1</v>
      </c>
      <c r="O24" s="70">
        <v>1</v>
      </c>
      <c r="P24" s="103">
        <v>1</v>
      </c>
      <c r="Q24" s="70">
        <v>1</v>
      </c>
      <c r="R24" s="70">
        <v>1</v>
      </c>
      <c r="S24" s="137">
        <f t="shared" si="0"/>
        <v>4</v>
      </c>
      <c r="T24" s="125">
        <f t="shared" si="5"/>
        <v>1</v>
      </c>
      <c r="U24" s="75">
        <v>0</v>
      </c>
      <c r="V24" s="75">
        <f t="shared" si="6"/>
        <v>1</v>
      </c>
      <c r="W24" s="75">
        <v>0</v>
      </c>
      <c r="X24" s="75">
        <f t="shared" si="7"/>
        <v>1.22514845490862E-16</v>
      </c>
      <c r="Y24" s="83">
        <v>1</v>
      </c>
      <c r="IV24" s="83">
        <f>AVERAGE(T24)</f>
        <v>1</v>
      </c>
    </row>
    <row r="25" spans="1:256" s="85" customFormat="1" ht="50.1" customHeight="1" x14ac:dyDescent="0.2">
      <c r="A25" s="108" t="s">
        <v>162</v>
      </c>
      <c r="B25" s="108" t="s">
        <v>104</v>
      </c>
      <c r="C25" s="109" t="s">
        <v>120</v>
      </c>
      <c r="D25" s="84" t="s">
        <v>319</v>
      </c>
      <c r="E25" s="209" t="s">
        <v>314</v>
      </c>
      <c r="F25" s="210"/>
      <c r="G25" s="108" t="s">
        <v>315</v>
      </c>
      <c r="H25" s="108" t="s">
        <v>144</v>
      </c>
      <c r="I25" s="108" t="s">
        <v>105</v>
      </c>
      <c r="J25" s="78" t="s">
        <v>316</v>
      </c>
      <c r="K25" s="110" t="s">
        <v>317</v>
      </c>
      <c r="L25" s="79" t="s">
        <v>318</v>
      </c>
      <c r="M25" s="97">
        <v>50</v>
      </c>
      <c r="N25" s="104">
        <v>13</v>
      </c>
      <c r="O25" s="104">
        <v>21</v>
      </c>
      <c r="P25" s="104">
        <v>28</v>
      </c>
      <c r="Q25" s="91">
        <v>12</v>
      </c>
      <c r="R25" s="104">
        <v>13</v>
      </c>
      <c r="S25" s="137">
        <f t="shared" si="0"/>
        <v>74</v>
      </c>
      <c r="T25" s="125">
        <v>1</v>
      </c>
      <c r="U25" s="85">
        <v>0</v>
      </c>
      <c r="V25" s="85">
        <f t="shared" si="6"/>
        <v>-1</v>
      </c>
      <c r="W25" s="85">
        <v>0</v>
      </c>
      <c r="X25" s="85">
        <f t="shared" si="7"/>
        <v>-3.430415673744136E-15</v>
      </c>
      <c r="Y25" s="86">
        <v>1</v>
      </c>
      <c r="IV25" s="86">
        <f>AVERAGE(T25)</f>
        <v>1</v>
      </c>
    </row>
    <row r="26" spans="1:256" s="85" customFormat="1" ht="50.1" customHeight="1" x14ac:dyDescent="0.2">
      <c r="A26" s="108" t="s">
        <v>162</v>
      </c>
      <c r="B26" s="108" t="s">
        <v>104</v>
      </c>
      <c r="C26" s="109" t="s">
        <v>120</v>
      </c>
      <c r="D26" s="84" t="s">
        <v>320</v>
      </c>
      <c r="E26" s="211" t="s">
        <v>321</v>
      </c>
      <c r="F26" s="211"/>
      <c r="G26" s="108" t="s">
        <v>322</v>
      </c>
      <c r="H26" s="108" t="s">
        <v>144</v>
      </c>
      <c r="I26" s="108" t="s">
        <v>105</v>
      </c>
      <c r="J26" s="78" t="s">
        <v>323</v>
      </c>
      <c r="K26" s="110" t="s">
        <v>324</v>
      </c>
      <c r="L26" s="79" t="s">
        <v>325</v>
      </c>
      <c r="M26" s="97">
        <v>12924</v>
      </c>
      <c r="N26" s="104">
        <v>3545</v>
      </c>
      <c r="O26" s="104">
        <v>4705</v>
      </c>
      <c r="P26" s="104">
        <v>5455</v>
      </c>
      <c r="Q26" s="91">
        <v>2874</v>
      </c>
      <c r="R26" s="104">
        <v>3231</v>
      </c>
      <c r="S26" s="137">
        <f>SUM(N26:Q26)</f>
        <v>16579</v>
      </c>
      <c r="T26" s="125">
        <v>1</v>
      </c>
      <c r="Y26" s="86"/>
      <c r="IV26" s="86"/>
    </row>
    <row r="27" spans="1:256" s="75" customFormat="1" ht="50.1" customHeight="1" x14ac:dyDescent="0.2">
      <c r="A27" s="108" t="s">
        <v>169</v>
      </c>
      <c r="B27" s="109" t="s">
        <v>119</v>
      </c>
      <c r="C27" s="109" t="s">
        <v>121</v>
      </c>
      <c r="D27" s="84" t="s">
        <v>191</v>
      </c>
      <c r="E27" s="209" t="s">
        <v>344</v>
      </c>
      <c r="F27" s="210"/>
      <c r="G27" s="108" t="s">
        <v>345</v>
      </c>
      <c r="H27" s="108" t="s">
        <v>144</v>
      </c>
      <c r="I27" s="108" t="s">
        <v>105</v>
      </c>
      <c r="J27" s="78" t="s">
        <v>139</v>
      </c>
      <c r="K27" s="111" t="s">
        <v>349</v>
      </c>
      <c r="L27" s="79" t="s">
        <v>350</v>
      </c>
      <c r="M27" s="98">
        <v>1</v>
      </c>
      <c r="N27" s="87">
        <v>1</v>
      </c>
      <c r="O27" s="87">
        <v>1</v>
      </c>
      <c r="P27" s="87">
        <v>1</v>
      </c>
      <c r="Q27" s="87">
        <v>1</v>
      </c>
      <c r="R27" s="87">
        <v>1</v>
      </c>
      <c r="S27" s="137">
        <f t="shared" si="0"/>
        <v>4</v>
      </c>
      <c r="T27" s="125">
        <f>P27/R27</f>
        <v>1</v>
      </c>
      <c r="U27" s="75">
        <v>0</v>
      </c>
      <c r="V27" s="75">
        <f t="shared" si="6"/>
        <v>1</v>
      </c>
      <c r="W27" s="75">
        <v>0</v>
      </c>
      <c r="X27" s="75">
        <f t="shared" si="7"/>
        <v>1.22514845490862E-16</v>
      </c>
      <c r="Y27" s="83">
        <v>1</v>
      </c>
    </row>
    <row r="28" spans="1:256" s="75" customFormat="1" ht="50.1" customHeight="1" x14ac:dyDescent="0.2">
      <c r="A28" s="108" t="s">
        <v>169</v>
      </c>
      <c r="B28" s="109" t="s">
        <v>119</v>
      </c>
      <c r="C28" s="109" t="s">
        <v>121</v>
      </c>
      <c r="D28" s="84" t="s">
        <v>192</v>
      </c>
      <c r="E28" s="209" t="s">
        <v>351</v>
      </c>
      <c r="F28" s="210"/>
      <c r="G28" s="108" t="s">
        <v>352</v>
      </c>
      <c r="H28" s="108" t="s">
        <v>143</v>
      </c>
      <c r="I28" s="108" t="s">
        <v>105</v>
      </c>
      <c r="J28" s="78" t="s">
        <v>355</v>
      </c>
      <c r="K28" s="111" t="s">
        <v>354</v>
      </c>
      <c r="L28" s="79" t="s">
        <v>353</v>
      </c>
      <c r="M28" s="98">
        <v>0.02</v>
      </c>
      <c r="N28" s="87">
        <v>0</v>
      </c>
      <c r="O28" s="87">
        <v>0.3</v>
      </c>
      <c r="P28" s="87">
        <v>0</v>
      </c>
      <c r="Q28" s="87">
        <v>0.15</v>
      </c>
      <c r="R28" s="87">
        <v>0.02</v>
      </c>
      <c r="S28" s="142">
        <f t="shared" si="0"/>
        <v>0.44999999999999996</v>
      </c>
      <c r="T28" s="125">
        <v>1</v>
      </c>
      <c r="Y28" s="83"/>
    </row>
    <row r="29" spans="1:256" s="80" customFormat="1" ht="50.1" customHeight="1" x14ac:dyDescent="0.2">
      <c r="A29" s="184" t="s">
        <v>169</v>
      </c>
      <c r="B29" s="183" t="s">
        <v>119</v>
      </c>
      <c r="C29" s="183" t="s">
        <v>121</v>
      </c>
      <c r="D29" s="182" t="s">
        <v>346</v>
      </c>
      <c r="E29" s="214" t="s">
        <v>356</v>
      </c>
      <c r="F29" s="215"/>
      <c r="G29" s="184" t="s">
        <v>359</v>
      </c>
      <c r="H29" s="184" t="s">
        <v>143</v>
      </c>
      <c r="I29" s="184" t="s">
        <v>105</v>
      </c>
      <c r="J29" s="78" t="s">
        <v>368</v>
      </c>
      <c r="K29" s="181" t="s">
        <v>369</v>
      </c>
      <c r="L29" s="79" t="s">
        <v>370</v>
      </c>
      <c r="M29" s="187">
        <v>5.0000000000000001E-3</v>
      </c>
      <c r="N29" s="185">
        <v>-0.04</v>
      </c>
      <c r="O29" s="185">
        <v>-0.01</v>
      </c>
      <c r="P29" s="195">
        <v>0.02</v>
      </c>
      <c r="Q29" s="185">
        <v>-7.0000000000000007E-2</v>
      </c>
      <c r="R29" s="235">
        <v>1.25E-3</v>
      </c>
      <c r="S29" s="191">
        <f t="shared" si="0"/>
        <v>-0.1</v>
      </c>
      <c r="T29" s="125">
        <v>0.92</v>
      </c>
      <c r="U29" s="85"/>
      <c r="V29" s="85"/>
      <c r="W29" s="85"/>
      <c r="X29" s="85"/>
      <c r="Y29" s="86"/>
    </row>
    <row r="30" spans="1:256" s="85" customFormat="1" ht="51.75" customHeight="1" x14ac:dyDescent="0.2">
      <c r="A30" s="158" t="s">
        <v>169</v>
      </c>
      <c r="B30" s="159" t="s">
        <v>119</v>
      </c>
      <c r="C30" s="159" t="s">
        <v>121</v>
      </c>
      <c r="D30" s="84" t="s">
        <v>347</v>
      </c>
      <c r="E30" s="209" t="s">
        <v>357</v>
      </c>
      <c r="F30" s="210"/>
      <c r="G30" s="158" t="s">
        <v>358</v>
      </c>
      <c r="H30" s="158" t="s">
        <v>143</v>
      </c>
      <c r="I30" s="158" t="s">
        <v>105</v>
      </c>
      <c r="J30" s="78" t="s">
        <v>420</v>
      </c>
      <c r="K30" s="160" t="s">
        <v>365</v>
      </c>
      <c r="L30" s="79" t="s">
        <v>366</v>
      </c>
      <c r="M30" s="169" t="s">
        <v>367</v>
      </c>
      <c r="N30" s="170">
        <v>78.02</v>
      </c>
      <c r="O30" s="147">
        <v>68.7</v>
      </c>
      <c r="P30" s="171">
        <v>66.5</v>
      </c>
      <c r="Q30" s="171">
        <v>72.319999999999993</v>
      </c>
      <c r="R30" s="107">
        <v>85</v>
      </c>
      <c r="S30" s="137">
        <f t="shared" si="0"/>
        <v>285.53999999999996</v>
      </c>
      <c r="T30" s="125">
        <v>1</v>
      </c>
      <c r="Y30" s="86"/>
    </row>
    <row r="31" spans="1:256" s="75" customFormat="1" ht="50.1" customHeight="1" x14ac:dyDescent="0.2">
      <c r="A31" s="108" t="s">
        <v>169</v>
      </c>
      <c r="B31" s="109" t="s">
        <v>119</v>
      </c>
      <c r="C31" s="109" t="s">
        <v>121</v>
      </c>
      <c r="D31" s="84" t="s">
        <v>348</v>
      </c>
      <c r="E31" s="209" t="s">
        <v>360</v>
      </c>
      <c r="F31" s="210"/>
      <c r="G31" s="108" t="s">
        <v>361</v>
      </c>
      <c r="H31" s="108" t="s">
        <v>143</v>
      </c>
      <c r="I31" s="108" t="s">
        <v>105</v>
      </c>
      <c r="J31" s="78" t="s">
        <v>362</v>
      </c>
      <c r="K31" s="110" t="s">
        <v>363</v>
      </c>
      <c r="L31" s="79" t="s">
        <v>364</v>
      </c>
      <c r="M31" s="70">
        <v>0.4</v>
      </c>
      <c r="N31" s="105">
        <v>0.49</v>
      </c>
      <c r="O31" s="105">
        <v>0.51</v>
      </c>
      <c r="P31" s="105">
        <v>0.4</v>
      </c>
      <c r="Q31" s="105">
        <v>0.87</v>
      </c>
      <c r="R31" s="105">
        <v>0.1</v>
      </c>
      <c r="S31" s="142">
        <f t="shared" si="0"/>
        <v>2.27</v>
      </c>
      <c r="T31" s="125">
        <v>1</v>
      </c>
      <c r="U31" s="75">
        <v>0</v>
      </c>
      <c r="V31" s="75">
        <f t="shared" si="6"/>
        <v>-0.30901699437494745</v>
      </c>
      <c r="W31" s="75">
        <v>0</v>
      </c>
      <c r="X31" s="75">
        <f t="shared" si="7"/>
        <v>0.95105651629515353</v>
      </c>
      <c r="Y31" s="83">
        <v>1</v>
      </c>
      <c r="IV31" s="83">
        <f>AVERAGE(T27:T31)</f>
        <v>0.98399999999999999</v>
      </c>
    </row>
    <row r="32" spans="1:256" s="85" customFormat="1" ht="50.1" customHeight="1" x14ac:dyDescent="0.2">
      <c r="A32" s="109" t="s">
        <v>114</v>
      </c>
      <c r="B32" s="109" t="s">
        <v>119</v>
      </c>
      <c r="C32" s="109" t="s">
        <v>121</v>
      </c>
      <c r="D32" s="84" t="s">
        <v>179</v>
      </c>
      <c r="E32" s="209" t="s">
        <v>180</v>
      </c>
      <c r="F32" s="210"/>
      <c r="G32" s="108" t="s">
        <v>181</v>
      </c>
      <c r="H32" s="108" t="s">
        <v>144</v>
      </c>
      <c r="I32" s="108" t="s">
        <v>105</v>
      </c>
      <c r="J32" s="78" t="s">
        <v>213</v>
      </c>
      <c r="K32" s="111" t="s">
        <v>238</v>
      </c>
      <c r="L32" s="79" t="s">
        <v>236</v>
      </c>
      <c r="M32" s="96">
        <v>1</v>
      </c>
      <c r="N32" s="113">
        <v>0.4914</v>
      </c>
      <c r="O32" s="113">
        <v>0.49059999999999998</v>
      </c>
      <c r="P32" s="113">
        <v>0.99399999999999999</v>
      </c>
      <c r="Q32" s="112">
        <v>1</v>
      </c>
      <c r="R32" s="112">
        <v>0.1</v>
      </c>
      <c r="S32" s="137">
        <f t="shared" si="0"/>
        <v>2.976</v>
      </c>
      <c r="T32" s="125">
        <v>0.99880000000000002</v>
      </c>
      <c r="U32" s="85">
        <v>0</v>
      </c>
      <c r="V32" s="85">
        <f t="shared" si="6"/>
        <v>0.99982235238080897</v>
      </c>
      <c r="W32" s="85">
        <v>0</v>
      </c>
      <c r="X32" s="85">
        <f t="shared" si="7"/>
        <v>1.884843971540846E-2</v>
      </c>
      <c r="Y32" s="86">
        <v>1</v>
      </c>
    </row>
    <row r="33" spans="1:256" s="80" customFormat="1" ht="50.1" customHeight="1" x14ac:dyDescent="0.2">
      <c r="A33" s="74" t="s">
        <v>114</v>
      </c>
      <c r="B33" s="74" t="s">
        <v>119</v>
      </c>
      <c r="C33" s="74" t="s">
        <v>121</v>
      </c>
      <c r="D33" s="182" t="s">
        <v>182</v>
      </c>
      <c r="E33" s="214" t="s">
        <v>183</v>
      </c>
      <c r="F33" s="215"/>
      <c r="G33" s="184" t="s">
        <v>184</v>
      </c>
      <c r="H33" s="184" t="s">
        <v>144</v>
      </c>
      <c r="I33" s="184" t="s">
        <v>105</v>
      </c>
      <c r="J33" s="78" t="s">
        <v>213</v>
      </c>
      <c r="K33" s="181" t="s">
        <v>238</v>
      </c>
      <c r="L33" s="79" t="s">
        <v>236</v>
      </c>
      <c r="M33" s="189">
        <v>1</v>
      </c>
      <c r="N33" s="190">
        <v>0.23269999999999999</v>
      </c>
      <c r="O33" s="189">
        <v>0.27</v>
      </c>
      <c r="P33" s="190">
        <v>0.16350000000000001</v>
      </c>
      <c r="Q33" s="189">
        <v>0.96</v>
      </c>
      <c r="R33" s="190">
        <v>0.25</v>
      </c>
      <c r="S33" s="191">
        <f t="shared" si="0"/>
        <v>1.6261999999999999</v>
      </c>
      <c r="T33" s="125">
        <v>0.95830000000000004</v>
      </c>
      <c r="U33" s="80">
        <v>0</v>
      </c>
      <c r="V33" s="80">
        <f>-COS((Q33/Y33)*PI())</f>
        <v>0.99211470131447776</v>
      </c>
      <c r="W33" s="80">
        <v>0</v>
      </c>
      <c r="X33" s="80">
        <f>SIN((Q33/Y33)*PI())</f>
        <v>0.12533323356430454</v>
      </c>
      <c r="Y33" s="82">
        <v>1</v>
      </c>
    </row>
    <row r="34" spans="1:256" s="85" customFormat="1" ht="50.1" customHeight="1" x14ac:dyDescent="0.2">
      <c r="A34" s="178" t="s">
        <v>114</v>
      </c>
      <c r="B34" s="178" t="s">
        <v>119</v>
      </c>
      <c r="C34" s="178" t="s">
        <v>121</v>
      </c>
      <c r="D34" s="84" t="s">
        <v>185</v>
      </c>
      <c r="E34" s="209" t="s">
        <v>186</v>
      </c>
      <c r="F34" s="210"/>
      <c r="G34" s="177" t="s">
        <v>187</v>
      </c>
      <c r="H34" s="177" t="s">
        <v>144</v>
      </c>
      <c r="I34" s="177" t="s">
        <v>105</v>
      </c>
      <c r="J34" s="78" t="s">
        <v>213</v>
      </c>
      <c r="K34" s="179" t="s">
        <v>238</v>
      </c>
      <c r="L34" s="79" t="s">
        <v>236</v>
      </c>
      <c r="M34" s="96">
        <v>1</v>
      </c>
      <c r="N34" s="106">
        <v>0.749</v>
      </c>
      <c r="O34" s="96">
        <v>0.25</v>
      </c>
      <c r="P34" s="98" t="s">
        <v>411</v>
      </c>
      <c r="Q34" s="98" t="s">
        <v>411</v>
      </c>
      <c r="R34" s="106">
        <v>0.2</v>
      </c>
      <c r="S34" s="137">
        <f t="shared" si="0"/>
        <v>0.999</v>
      </c>
      <c r="T34" s="125">
        <v>1</v>
      </c>
      <c r="U34" s="85">
        <v>0</v>
      </c>
      <c r="V34" s="85" t="e">
        <f t="shared" si="6"/>
        <v>#VALUE!</v>
      </c>
      <c r="W34" s="85">
        <v>0</v>
      </c>
      <c r="X34" s="85" t="e">
        <f t="shared" si="7"/>
        <v>#VALUE!</v>
      </c>
      <c r="Y34" s="86">
        <v>1</v>
      </c>
    </row>
    <row r="35" spans="1:256" s="80" customFormat="1" ht="50.1" customHeight="1" x14ac:dyDescent="0.2">
      <c r="A35" s="74" t="s">
        <v>114</v>
      </c>
      <c r="B35" s="74" t="s">
        <v>119</v>
      </c>
      <c r="C35" s="74" t="s">
        <v>121</v>
      </c>
      <c r="D35" s="182" t="s">
        <v>188</v>
      </c>
      <c r="E35" s="216" t="s">
        <v>247</v>
      </c>
      <c r="F35" s="216"/>
      <c r="G35" s="184" t="s">
        <v>339</v>
      </c>
      <c r="H35" s="184" t="s">
        <v>144</v>
      </c>
      <c r="I35" s="184" t="s">
        <v>105</v>
      </c>
      <c r="J35" s="184" t="s">
        <v>340</v>
      </c>
      <c r="K35" s="74" t="s">
        <v>341</v>
      </c>
      <c r="L35" s="184" t="s">
        <v>342</v>
      </c>
      <c r="M35" s="189">
        <v>1</v>
      </c>
      <c r="N35" s="189">
        <v>0.94</v>
      </c>
      <c r="O35" s="189">
        <v>0.92</v>
      </c>
      <c r="P35" s="189">
        <v>0.94</v>
      </c>
      <c r="Q35" s="192">
        <v>1</v>
      </c>
      <c r="R35" s="189">
        <v>1</v>
      </c>
      <c r="S35" s="191">
        <f t="shared" si="0"/>
        <v>3.8</v>
      </c>
      <c r="T35" s="125">
        <v>1</v>
      </c>
      <c r="Y35" s="82"/>
    </row>
    <row r="36" spans="1:256" s="85" customFormat="1" ht="50.1" customHeight="1" x14ac:dyDescent="0.2">
      <c r="A36" s="129" t="s">
        <v>114</v>
      </c>
      <c r="B36" s="129" t="s">
        <v>119</v>
      </c>
      <c r="C36" s="129" t="s">
        <v>121</v>
      </c>
      <c r="D36" s="84" t="s">
        <v>189</v>
      </c>
      <c r="E36" s="209" t="s">
        <v>248</v>
      </c>
      <c r="F36" s="210"/>
      <c r="G36" s="128" t="s">
        <v>249</v>
      </c>
      <c r="H36" s="128" t="s">
        <v>144</v>
      </c>
      <c r="I36" s="128" t="s">
        <v>105</v>
      </c>
      <c r="J36" s="78" t="s">
        <v>250</v>
      </c>
      <c r="K36" s="130" t="s">
        <v>251</v>
      </c>
      <c r="L36" s="79" t="s">
        <v>251</v>
      </c>
      <c r="M36" s="152" t="s">
        <v>252</v>
      </c>
      <c r="N36" s="153">
        <v>-25319684</v>
      </c>
      <c r="O36" s="153">
        <v>-37597999</v>
      </c>
      <c r="P36" s="153">
        <v>-28127249</v>
      </c>
      <c r="Q36" s="153">
        <v>-12734810</v>
      </c>
      <c r="R36" s="153">
        <v>0</v>
      </c>
      <c r="S36" s="153">
        <f>SUM(N36:Q36)</f>
        <v>-103779742</v>
      </c>
      <c r="T36" s="125">
        <v>1</v>
      </c>
    </row>
    <row r="37" spans="1:256" s="85" customFormat="1" ht="50.1" customHeight="1" x14ac:dyDescent="0.2">
      <c r="A37" s="129" t="s">
        <v>114</v>
      </c>
      <c r="B37" s="129" t="s">
        <v>119</v>
      </c>
      <c r="C37" s="129" t="s">
        <v>121</v>
      </c>
      <c r="D37" s="84" t="s">
        <v>190</v>
      </c>
      <c r="E37" s="209" t="s">
        <v>253</v>
      </c>
      <c r="F37" s="210"/>
      <c r="G37" s="128" t="s">
        <v>249</v>
      </c>
      <c r="H37" s="128" t="s">
        <v>144</v>
      </c>
      <c r="I37" s="128" t="s">
        <v>105</v>
      </c>
      <c r="J37" s="78" t="s">
        <v>250</v>
      </c>
      <c r="K37" s="130" t="s">
        <v>251</v>
      </c>
      <c r="L37" s="79" t="s">
        <v>251</v>
      </c>
      <c r="M37" s="152" t="s">
        <v>252</v>
      </c>
      <c r="N37" s="153">
        <v>-12780242</v>
      </c>
      <c r="O37" s="153">
        <v>-324559223.99400002</v>
      </c>
      <c r="P37" s="153">
        <v>-963651198</v>
      </c>
      <c r="Q37" s="153">
        <v>-73375213</v>
      </c>
      <c r="R37" s="153">
        <v>0</v>
      </c>
      <c r="S37" s="153">
        <f t="shared" si="0"/>
        <v>-1374365876.994</v>
      </c>
      <c r="T37" s="125">
        <v>1</v>
      </c>
      <c r="U37" s="85">
        <v>0</v>
      </c>
      <c r="V37" s="85" t="e">
        <f t="shared" si="6"/>
        <v>#NUM!</v>
      </c>
      <c r="W37" s="85">
        <v>0</v>
      </c>
      <c r="X37" s="85" t="e">
        <f t="shared" si="7"/>
        <v>#NUM!</v>
      </c>
      <c r="Y37" s="86">
        <v>1</v>
      </c>
      <c r="IV37" s="86">
        <f>AVERAGE(T32:T37)</f>
        <v>0.99285000000000012</v>
      </c>
    </row>
    <row r="38" spans="1:256" s="85" customFormat="1" ht="50.1" customHeight="1" x14ac:dyDescent="0.2">
      <c r="A38" s="129" t="s">
        <v>114</v>
      </c>
      <c r="B38" s="129" t="s">
        <v>119</v>
      </c>
      <c r="C38" s="129" t="s">
        <v>121</v>
      </c>
      <c r="D38" s="84" t="s">
        <v>412</v>
      </c>
      <c r="E38" s="223" t="s">
        <v>413</v>
      </c>
      <c r="F38" s="224"/>
      <c r="G38" s="128" t="s">
        <v>414</v>
      </c>
      <c r="H38" s="128" t="s">
        <v>144</v>
      </c>
      <c r="I38" s="128" t="s">
        <v>105</v>
      </c>
      <c r="J38" s="78" t="s">
        <v>208</v>
      </c>
      <c r="K38" s="131" t="s">
        <v>415</v>
      </c>
      <c r="L38" s="79" t="s">
        <v>416</v>
      </c>
      <c r="M38" s="154">
        <v>1</v>
      </c>
      <c r="N38" s="154">
        <v>1</v>
      </c>
      <c r="O38" s="154">
        <v>1</v>
      </c>
      <c r="P38" s="154">
        <v>1</v>
      </c>
      <c r="Q38" s="154">
        <v>1</v>
      </c>
      <c r="R38" s="154">
        <v>1</v>
      </c>
      <c r="S38" s="154">
        <v>1</v>
      </c>
      <c r="T38" s="125">
        <v>1</v>
      </c>
      <c r="Y38" s="86"/>
      <c r="IV38" s="86"/>
    </row>
    <row r="39" spans="1:256" s="75" customFormat="1" ht="50.1" customHeight="1" x14ac:dyDescent="0.2">
      <c r="A39" s="109" t="s">
        <v>115</v>
      </c>
      <c r="B39" s="109" t="s">
        <v>119</v>
      </c>
      <c r="C39" s="109" t="s">
        <v>121</v>
      </c>
      <c r="D39" s="84" t="s">
        <v>194</v>
      </c>
      <c r="E39" s="209" t="s">
        <v>371</v>
      </c>
      <c r="F39" s="210"/>
      <c r="G39" s="108" t="s">
        <v>372</v>
      </c>
      <c r="H39" s="108" t="s">
        <v>144</v>
      </c>
      <c r="I39" s="108" t="s">
        <v>105</v>
      </c>
      <c r="J39" s="78" t="s">
        <v>139</v>
      </c>
      <c r="K39" s="111" t="s">
        <v>274</v>
      </c>
      <c r="L39" s="79" t="s">
        <v>210</v>
      </c>
      <c r="M39" s="70">
        <v>1</v>
      </c>
      <c r="N39" s="87">
        <v>0</v>
      </c>
      <c r="O39" s="87">
        <v>0</v>
      </c>
      <c r="P39" s="87">
        <v>0</v>
      </c>
      <c r="Q39" s="176">
        <v>1</v>
      </c>
      <c r="R39" s="87">
        <v>0</v>
      </c>
      <c r="S39" s="137">
        <f t="shared" si="0"/>
        <v>1</v>
      </c>
      <c r="T39" s="125">
        <v>1</v>
      </c>
      <c r="U39" s="75">
        <v>0</v>
      </c>
      <c r="V39" s="75">
        <f t="shared" si="6"/>
        <v>-1</v>
      </c>
      <c r="W39" s="75">
        <v>0</v>
      </c>
      <c r="X39" s="75">
        <f t="shared" si="7"/>
        <v>0</v>
      </c>
      <c r="Y39" s="83">
        <v>1</v>
      </c>
    </row>
    <row r="40" spans="1:256" s="75" customFormat="1" ht="50.1" customHeight="1" x14ac:dyDescent="0.2">
      <c r="A40" s="109" t="s">
        <v>115</v>
      </c>
      <c r="B40" s="109" t="s">
        <v>119</v>
      </c>
      <c r="C40" s="109" t="s">
        <v>121</v>
      </c>
      <c r="D40" s="84" t="s">
        <v>195</v>
      </c>
      <c r="E40" s="209" t="s">
        <v>373</v>
      </c>
      <c r="F40" s="210"/>
      <c r="G40" s="108" t="s">
        <v>374</v>
      </c>
      <c r="H40" s="108" t="s">
        <v>144</v>
      </c>
      <c r="I40" s="108" t="s">
        <v>105</v>
      </c>
      <c r="J40" s="78" t="s">
        <v>138</v>
      </c>
      <c r="K40" s="110" t="s">
        <v>227</v>
      </c>
      <c r="L40" s="79" t="s">
        <v>222</v>
      </c>
      <c r="M40" s="70">
        <v>1</v>
      </c>
      <c r="N40" s="87">
        <v>1</v>
      </c>
      <c r="O40" s="87">
        <v>1</v>
      </c>
      <c r="P40" s="87">
        <v>1</v>
      </c>
      <c r="Q40" s="87">
        <v>1</v>
      </c>
      <c r="R40" s="87">
        <v>1</v>
      </c>
      <c r="S40" s="137">
        <f>SUM(N40:Q40)</f>
        <v>4</v>
      </c>
      <c r="T40" s="125">
        <f>P40/R40</f>
        <v>1</v>
      </c>
      <c r="U40" s="75">
        <v>0</v>
      </c>
      <c r="V40" s="75">
        <f t="shared" si="6"/>
        <v>1</v>
      </c>
      <c r="W40" s="75">
        <v>0</v>
      </c>
      <c r="X40" s="75">
        <f t="shared" si="7"/>
        <v>1.22514845490862E-16</v>
      </c>
      <c r="Y40" s="83">
        <v>1</v>
      </c>
    </row>
    <row r="41" spans="1:256" s="85" customFormat="1" ht="50.1" customHeight="1" x14ac:dyDescent="0.2">
      <c r="A41" s="109" t="s">
        <v>115</v>
      </c>
      <c r="B41" s="109" t="s">
        <v>119</v>
      </c>
      <c r="C41" s="109" t="s">
        <v>121</v>
      </c>
      <c r="D41" s="84" t="s">
        <v>196</v>
      </c>
      <c r="E41" s="209" t="s">
        <v>375</v>
      </c>
      <c r="F41" s="210"/>
      <c r="G41" s="108" t="s">
        <v>197</v>
      </c>
      <c r="H41" s="108" t="s">
        <v>144</v>
      </c>
      <c r="I41" s="108" t="s">
        <v>105</v>
      </c>
      <c r="J41" s="78" t="s">
        <v>138</v>
      </c>
      <c r="K41" s="110" t="s">
        <v>223</v>
      </c>
      <c r="L41" s="79" t="s">
        <v>224</v>
      </c>
      <c r="M41" s="70">
        <v>1</v>
      </c>
      <c r="N41" s="87">
        <v>1</v>
      </c>
      <c r="O41" s="87">
        <v>1</v>
      </c>
      <c r="P41" s="87">
        <v>1</v>
      </c>
      <c r="Q41" s="87">
        <v>1</v>
      </c>
      <c r="R41" s="87">
        <v>1</v>
      </c>
      <c r="S41" s="137">
        <f t="shared" si="0"/>
        <v>4</v>
      </c>
      <c r="T41" s="125">
        <f t="shared" ref="T41:T42" si="8">P41/R41</f>
        <v>1</v>
      </c>
    </row>
    <row r="42" spans="1:256" s="85" customFormat="1" ht="50.1" customHeight="1" x14ac:dyDescent="0.2">
      <c r="A42" s="109" t="s">
        <v>115</v>
      </c>
      <c r="B42" s="109" t="s">
        <v>119</v>
      </c>
      <c r="C42" s="109" t="s">
        <v>121</v>
      </c>
      <c r="D42" s="84" t="s">
        <v>225</v>
      </c>
      <c r="E42" s="209" t="s">
        <v>376</v>
      </c>
      <c r="F42" s="210"/>
      <c r="G42" s="108" t="s">
        <v>377</v>
      </c>
      <c r="H42" s="108" t="s">
        <v>144</v>
      </c>
      <c r="I42" s="108" t="s">
        <v>105</v>
      </c>
      <c r="J42" s="78" t="s">
        <v>139</v>
      </c>
      <c r="K42" s="110" t="s">
        <v>378</v>
      </c>
      <c r="L42" s="79" t="s">
        <v>218</v>
      </c>
      <c r="M42" s="70">
        <v>1</v>
      </c>
      <c r="N42" s="87">
        <v>0.22</v>
      </c>
      <c r="O42" s="148">
        <v>0.28000000000000003</v>
      </c>
      <c r="P42" s="118">
        <v>0.25</v>
      </c>
      <c r="Q42" s="149">
        <v>0.25</v>
      </c>
      <c r="R42" s="87">
        <v>0.25</v>
      </c>
      <c r="S42" s="137">
        <f t="shared" si="0"/>
        <v>1</v>
      </c>
      <c r="T42" s="125">
        <f t="shared" si="8"/>
        <v>1</v>
      </c>
    </row>
    <row r="43" spans="1:256" s="85" customFormat="1" ht="50.1" customHeight="1" x14ac:dyDescent="0.2">
      <c r="A43" s="173" t="s">
        <v>115</v>
      </c>
      <c r="B43" s="173" t="s">
        <v>119</v>
      </c>
      <c r="C43" s="173" t="s">
        <v>121</v>
      </c>
      <c r="D43" s="84" t="s">
        <v>226</v>
      </c>
      <c r="E43" s="209" t="s">
        <v>379</v>
      </c>
      <c r="F43" s="210"/>
      <c r="G43" s="172" t="s">
        <v>380</v>
      </c>
      <c r="H43" s="172" t="s">
        <v>144</v>
      </c>
      <c r="I43" s="172" t="s">
        <v>105</v>
      </c>
      <c r="J43" s="78" t="s">
        <v>381</v>
      </c>
      <c r="K43" s="174" t="s">
        <v>382</v>
      </c>
      <c r="L43" s="79" t="s">
        <v>383</v>
      </c>
      <c r="M43" s="70">
        <v>1</v>
      </c>
      <c r="N43" s="87">
        <v>1</v>
      </c>
      <c r="O43" s="87">
        <v>1</v>
      </c>
      <c r="P43" s="87">
        <v>0</v>
      </c>
      <c r="Q43" s="87">
        <v>1</v>
      </c>
      <c r="R43" s="87">
        <v>1</v>
      </c>
      <c r="S43" s="137">
        <f t="shared" si="0"/>
        <v>3</v>
      </c>
      <c r="T43" s="125">
        <f>Q43/R43</f>
        <v>1</v>
      </c>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c r="HU43" s="89"/>
      <c r="HV43" s="89"/>
      <c r="HW43" s="89"/>
      <c r="HX43" s="89"/>
      <c r="HY43" s="89"/>
      <c r="HZ43" s="89"/>
      <c r="IA43" s="89"/>
      <c r="IB43" s="89"/>
      <c r="IC43" s="89"/>
      <c r="ID43" s="89"/>
      <c r="IE43" s="89"/>
      <c r="IF43" s="89"/>
      <c r="IG43" s="89"/>
      <c r="IH43" s="89"/>
      <c r="II43" s="89"/>
      <c r="IJ43" s="89"/>
      <c r="IK43" s="89"/>
      <c r="IL43" s="89"/>
      <c r="IM43" s="89"/>
      <c r="IN43" s="89"/>
      <c r="IO43" s="89"/>
      <c r="IP43" s="89"/>
      <c r="IQ43" s="89"/>
      <c r="IR43" s="89"/>
      <c r="IS43" s="89"/>
      <c r="IT43" s="89"/>
      <c r="IU43" s="89"/>
      <c r="IV43" s="89"/>
    </row>
    <row r="44" spans="1:256" s="75" customFormat="1" ht="50.1" customHeight="1" x14ac:dyDescent="0.2">
      <c r="A44" s="109" t="s">
        <v>115</v>
      </c>
      <c r="B44" s="109" t="s">
        <v>119</v>
      </c>
      <c r="C44" s="109" t="s">
        <v>121</v>
      </c>
      <c r="D44" s="84" t="s">
        <v>228</v>
      </c>
      <c r="E44" s="209" t="s">
        <v>384</v>
      </c>
      <c r="F44" s="210"/>
      <c r="G44" s="108" t="s">
        <v>385</v>
      </c>
      <c r="H44" s="108" t="s">
        <v>144</v>
      </c>
      <c r="I44" s="108" t="s">
        <v>105</v>
      </c>
      <c r="J44" s="78" t="s">
        <v>381</v>
      </c>
      <c r="K44" s="110" t="s">
        <v>382</v>
      </c>
      <c r="L44" s="79" t="s">
        <v>383</v>
      </c>
      <c r="M44" s="70">
        <v>1</v>
      </c>
      <c r="N44" s="87">
        <v>1</v>
      </c>
      <c r="O44" s="87">
        <v>1</v>
      </c>
      <c r="P44" s="87">
        <v>1</v>
      </c>
      <c r="Q44" s="87">
        <v>1</v>
      </c>
      <c r="R44" s="87">
        <v>1</v>
      </c>
      <c r="S44" s="137">
        <f t="shared" si="0"/>
        <v>4</v>
      </c>
      <c r="T44" s="125">
        <f>P44/R44</f>
        <v>1</v>
      </c>
    </row>
    <row r="45" spans="1:256" s="85" customFormat="1" ht="50.1" customHeight="1" x14ac:dyDescent="0.2">
      <c r="A45" s="173" t="s">
        <v>115</v>
      </c>
      <c r="B45" s="173" t="s">
        <v>119</v>
      </c>
      <c r="C45" s="173" t="s">
        <v>121</v>
      </c>
      <c r="D45" s="84" t="s">
        <v>229</v>
      </c>
      <c r="E45" s="209" t="s">
        <v>386</v>
      </c>
      <c r="F45" s="210"/>
      <c r="G45" s="172" t="s">
        <v>387</v>
      </c>
      <c r="H45" s="172" t="s">
        <v>144</v>
      </c>
      <c r="I45" s="172" t="s">
        <v>105</v>
      </c>
      <c r="J45" s="78" t="s">
        <v>231</v>
      </c>
      <c r="K45" s="174" t="s">
        <v>391</v>
      </c>
      <c r="L45" s="79" t="s">
        <v>388</v>
      </c>
      <c r="M45" s="88">
        <v>0</v>
      </c>
      <c r="N45" s="88">
        <v>0</v>
      </c>
      <c r="O45" s="88">
        <v>0</v>
      </c>
      <c r="P45" s="88">
        <v>1</v>
      </c>
      <c r="Q45" s="88">
        <v>0</v>
      </c>
      <c r="R45" s="88">
        <v>0</v>
      </c>
      <c r="S45" s="137">
        <v>1</v>
      </c>
      <c r="T45" s="125">
        <v>0</v>
      </c>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c r="EO45" s="89"/>
      <c r="EP45" s="89"/>
      <c r="EQ45" s="89"/>
      <c r="ER45" s="89"/>
      <c r="ES45" s="89"/>
      <c r="ET45" s="89"/>
      <c r="EU45" s="89"/>
      <c r="EV45" s="89"/>
      <c r="EW45" s="89"/>
      <c r="EX45" s="89"/>
      <c r="EY45" s="89"/>
      <c r="EZ45" s="89"/>
      <c r="FA45" s="89"/>
      <c r="FB45" s="89"/>
      <c r="FC45" s="89"/>
      <c r="FD45" s="89"/>
      <c r="FE45" s="89"/>
      <c r="FF45" s="89"/>
      <c r="FG45" s="89"/>
      <c r="FH45" s="89"/>
      <c r="FI45" s="89"/>
      <c r="FJ45" s="89"/>
      <c r="FK45" s="89"/>
      <c r="FL45" s="89"/>
      <c r="FM45" s="89"/>
      <c r="FN45" s="89"/>
      <c r="FO45" s="89"/>
      <c r="FP45" s="89"/>
      <c r="FQ45" s="89"/>
      <c r="FR45" s="89"/>
      <c r="FS45" s="89"/>
      <c r="FT45" s="89"/>
      <c r="FU45" s="89"/>
      <c r="FV45" s="89"/>
      <c r="FW45" s="89"/>
      <c r="FX45" s="89"/>
      <c r="FY45" s="89"/>
      <c r="FZ45" s="89"/>
      <c r="GA45" s="89"/>
      <c r="GB45" s="89"/>
      <c r="GC45" s="89"/>
      <c r="GD45" s="89"/>
      <c r="GE45" s="89"/>
      <c r="GF45" s="89"/>
      <c r="GG45" s="89"/>
      <c r="GH45" s="89"/>
      <c r="GI45" s="89"/>
      <c r="GJ45" s="89"/>
      <c r="GK45" s="89"/>
      <c r="GL45" s="89"/>
      <c r="GM45" s="89"/>
      <c r="GN45" s="89"/>
      <c r="GO45" s="89"/>
      <c r="GP45" s="89"/>
      <c r="GQ45" s="89"/>
      <c r="GR45" s="89"/>
      <c r="GS45" s="89"/>
      <c r="GT45" s="89"/>
      <c r="GU45" s="89"/>
      <c r="GV45" s="89"/>
      <c r="GW45" s="89"/>
      <c r="GX45" s="89"/>
      <c r="GY45" s="89"/>
      <c r="GZ45" s="89"/>
      <c r="HA45" s="89"/>
      <c r="HB45" s="89"/>
      <c r="HC45" s="89"/>
      <c r="HD45" s="89"/>
      <c r="HE45" s="89"/>
      <c r="HF45" s="89"/>
      <c r="HG45" s="89"/>
      <c r="HH45" s="89"/>
      <c r="HI45" s="89"/>
      <c r="HJ45" s="89"/>
      <c r="HK45" s="89"/>
      <c r="HL45" s="89"/>
      <c r="HM45" s="89"/>
      <c r="HN45" s="89"/>
      <c r="HO45" s="89"/>
      <c r="HP45" s="89"/>
      <c r="HQ45" s="89"/>
      <c r="HR45" s="89"/>
      <c r="HS45" s="89"/>
      <c r="HT45" s="89"/>
      <c r="HU45" s="89"/>
      <c r="HV45" s="89"/>
      <c r="HW45" s="89"/>
      <c r="HX45" s="89"/>
      <c r="HY45" s="89"/>
      <c r="HZ45" s="89"/>
      <c r="IA45" s="89"/>
      <c r="IB45" s="89"/>
      <c r="IC45" s="89"/>
      <c r="ID45" s="89"/>
      <c r="IE45" s="89"/>
      <c r="IF45" s="89"/>
      <c r="IG45" s="89"/>
      <c r="IH45" s="89"/>
      <c r="II45" s="89"/>
      <c r="IJ45" s="89"/>
      <c r="IK45" s="89"/>
      <c r="IL45" s="89"/>
      <c r="IM45" s="89"/>
      <c r="IN45" s="89"/>
      <c r="IO45" s="89"/>
      <c r="IP45" s="89"/>
      <c r="IQ45" s="89"/>
      <c r="IR45" s="89"/>
      <c r="IS45" s="89"/>
      <c r="IT45" s="89"/>
      <c r="IU45" s="89"/>
      <c r="IV45" s="89"/>
    </row>
    <row r="46" spans="1:256" s="85" customFormat="1" ht="50.1" customHeight="1" x14ac:dyDescent="0.2">
      <c r="A46" s="134" t="s">
        <v>115</v>
      </c>
      <c r="B46" s="134" t="s">
        <v>119</v>
      </c>
      <c r="C46" s="134" t="s">
        <v>121</v>
      </c>
      <c r="D46" s="84" t="s">
        <v>230</v>
      </c>
      <c r="E46" s="209" t="s">
        <v>389</v>
      </c>
      <c r="F46" s="210"/>
      <c r="G46" s="133" t="s">
        <v>390</v>
      </c>
      <c r="H46" s="133" t="s">
        <v>144</v>
      </c>
      <c r="I46" s="133" t="s">
        <v>105</v>
      </c>
      <c r="J46" s="78" t="s">
        <v>231</v>
      </c>
      <c r="K46" s="135" t="s">
        <v>391</v>
      </c>
      <c r="L46" s="79" t="s">
        <v>388</v>
      </c>
      <c r="M46" s="88">
        <v>0</v>
      </c>
      <c r="N46" s="88">
        <v>0</v>
      </c>
      <c r="O46" s="88">
        <v>0</v>
      </c>
      <c r="P46" s="88">
        <v>0</v>
      </c>
      <c r="Q46" s="88">
        <v>0</v>
      </c>
      <c r="R46" s="88">
        <v>0</v>
      </c>
      <c r="S46" s="137">
        <f t="shared" si="0"/>
        <v>0</v>
      </c>
      <c r="T46" s="125">
        <v>0</v>
      </c>
    </row>
    <row r="47" spans="1:256" s="75" customFormat="1" ht="50.1" customHeight="1" x14ac:dyDescent="0.2">
      <c r="A47" s="109" t="s">
        <v>115</v>
      </c>
      <c r="B47" s="109" t="s">
        <v>119</v>
      </c>
      <c r="C47" s="109" t="s">
        <v>121</v>
      </c>
      <c r="D47" s="84" t="s">
        <v>232</v>
      </c>
      <c r="E47" s="209" t="s">
        <v>392</v>
      </c>
      <c r="F47" s="210"/>
      <c r="G47" s="108" t="s">
        <v>393</v>
      </c>
      <c r="H47" s="108" t="s">
        <v>144</v>
      </c>
      <c r="I47" s="108" t="s">
        <v>105</v>
      </c>
      <c r="J47" s="78" t="s">
        <v>231</v>
      </c>
      <c r="K47" s="110" t="s">
        <v>394</v>
      </c>
      <c r="L47" s="79" t="s">
        <v>394</v>
      </c>
      <c r="M47" s="88">
        <v>0</v>
      </c>
      <c r="N47" s="88">
        <v>0</v>
      </c>
      <c r="O47" s="88">
        <v>0</v>
      </c>
      <c r="P47" s="88">
        <v>0</v>
      </c>
      <c r="Q47" s="88">
        <v>0</v>
      </c>
      <c r="R47" s="88">
        <v>0</v>
      </c>
      <c r="S47" s="137">
        <f t="shared" si="0"/>
        <v>0</v>
      </c>
      <c r="T47" s="125">
        <v>0</v>
      </c>
    </row>
    <row r="48" spans="1:256" s="75" customFormat="1" ht="50.1" customHeight="1" x14ac:dyDescent="0.2">
      <c r="A48" s="109" t="s">
        <v>115</v>
      </c>
      <c r="B48" s="109" t="s">
        <v>119</v>
      </c>
      <c r="C48" s="109" t="s">
        <v>121</v>
      </c>
      <c r="D48" s="84" t="s">
        <v>233</v>
      </c>
      <c r="E48" s="209" t="s">
        <v>395</v>
      </c>
      <c r="F48" s="210"/>
      <c r="G48" s="108" t="s">
        <v>396</v>
      </c>
      <c r="H48" s="108" t="s">
        <v>144</v>
      </c>
      <c r="I48" s="108" t="s">
        <v>105</v>
      </c>
      <c r="J48" s="78" t="s">
        <v>231</v>
      </c>
      <c r="K48" s="110" t="s">
        <v>391</v>
      </c>
      <c r="L48" s="79" t="s">
        <v>388</v>
      </c>
      <c r="M48" s="88">
        <v>0</v>
      </c>
      <c r="N48" s="88">
        <v>0</v>
      </c>
      <c r="O48" s="88">
        <v>0</v>
      </c>
      <c r="P48" s="88">
        <v>0</v>
      </c>
      <c r="Q48" s="88">
        <v>0</v>
      </c>
      <c r="R48" s="88">
        <v>0</v>
      </c>
      <c r="S48" s="137">
        <f t="shared" si="0"/>
        <v>0</v>
      </c>
      <c r="T48" s="125">
        <v>0</v>
      </c>
    </row>
    <row r="49" spans="1:256" s="75" customFormat="1" ht="50.1" customHeight="1" x14ac:dyDescent="0.2">
      <c r="A49" s="109" t="s">
        <v>115</v>
      </c>
      <c r="B49" s="109" t="s">
        <v>119</v>
      </c>
      <c r="C49" s="109" t="s">
        <v>121</v>
      </c>
      <c r="D49" s="84" t="s">
        <v>234</v>
      </c>
      <c r="E49" s="209" t="s">
        <v>397</v>
      </c>
      <c r="F49" s="210"/>
      <c r="G49" s="108" t="s">
        <v>398</v>
      </c>
      <c r="H49" s="108" t="s">
        <v>144</v>
      </c>
      <c r="I49" s="108" t="s">
        <v>105</v>
      </c>
      <c r="J49" s="78" t="s">
        <v>231</v>
      </c>
      <c r="K49" s="110" t="s">
        <v>399</v>
      </c>
      <c r="L49" s="79" t="s">
        <v>267</v>
      </c>
      <c r="M49" s="88">
        <v>0</v>
      </c>
      <c r="N49" s="88">
        <v>0</v>
      </c>
      <c r="O49" s="88">
        <v>0</v>
      </c>
      <c r="P49" s="88">
        <v>0</v>
      </c>
      <c r="Q49" s="88">
        <v>0</v>
      </c>
      <c r="R49" s="88">
        <v>0</v>
      </c>
      <c r="S49" s="137">
        <f t="shared" si="0"/>
        <v>0</v>
      </c>
      <c r="T49" s="125">
        <v>0</v>
      </c>
    </row>
    <row r="50" spans="1:256" s="89" customFormat="1" ht="50.1" customHeight="1" x14ac:dyDescent="0.2">
      <c r="A50" s="74" t="s">
        <v>115</v>
      </c>
      <c r="B50" s="74" t="s">
        <v>119</v>
      </c>
      <c r="C50" s="74" t="s">
        <v>121</v>
      </c>
      <c r="D50" s="182" t="s">
        <v>235</v>
      </c>
      <c r="E50" s="214" t="s">
        <v>400</v>
      </c>
      <c r="F50" s="214"/>
      <c r="G50" s="184" t="s">
        <v>401</v>
      </c>
      <c r="H50" s="184" t="s">
        <v>144</v>
      </c>
      <c r="I50" s="184" t="s">
        <v>105</v>
      </c>
      <c r="J50" s="78" t="s">
        <v>402</v>
      </c>
      <c r="K50" s="180" t="s">
        <v>409</v>
      </c>
      <c r="L50" s="79" t="s">
        <v>403</v>
      </c>
      <c r="M50" s="185">
        <v>0.25</v>
      </c>
      <c r="N50" s="186">
        <v>6.0999999999999999E-2</v>
      </c>
      <c r="O50" s="186">
        <v>7.3999999999999996E-2</v>
      </c>
      <c r="P50" s="186">
        <v>0.152</v>
      </c>
      <c r="Q50" s="187">
        <v>0.06</v>
      </c>
      <c r="R50" s="185">
        <v>0.25</v>
      </c>
      <c r="S50" s="188">
        <f>AVERAGE(N50:Q50)</f>
        <v>8.6750000000000008E-2</v>
      </c>
      <c r="T50" s="125">
        <v>1</v>
      </c>
    </row>
    <row r="51" spans="1:256" s="85" customFormat="1" ht="50.1" customHeight="1" x14ac:dyDescent="0.2">
      <c r="A51" s="109" t="s">
        <v>115</v>
      </c>
      <c r="B51" s="109" t="s">
        <v>119</v>
      </c>
      <c r="C51" s="109" t="s">
        <v>121</v>
      </c>
      <c r="D51" s="84" t="s">
        <v>404</v>
      </c>
      <c r="E51" s="209" t="s">
        <v>405</v>
      </c>
      <c r="F51" s="210"/>
      <c r="G51" s="108" t="s">
        <v>406</v>
      </c>
      <c r="H51" s="108" t="s">
        <v>144</v>
      </c>
      <c r="I51" s="108" t="s">
        <v>105</v>
      </c>
      <c r="J51" s="78" t="s">
        <v>407</v>
      </c>
      <c r="K51" s="110" t="s">
        <v>274</v>
      </c>
      <c r="L51" s="79" t="s">
        <v>408</v>
      </c>
      <c r="M51" s="87">
        <v>1</v>
      </c>
      <c r="N51" s="118">
        <v>0.67669999999999997</v>
      </c>
      <c r="O51" s="87">
        <v>1</v>
      </c>
      <c r="P51" s="87">
        <v>1</v>
      </c>
      <c r="Q51" s="87">
        <v>1</v>
      </c>
      <c r="R51" s="114">
        <v>1</v>
      </c>
      <c r="S51" s="137">
        <f t="shared" si="0"/>
        <v>3.6766999999999999</v>
      </c>
      <c r="T51" s="125">
        <f t="shared" ref="T51:T55" si="9">P51/R51</f>
        <v>1</v>
      </c>
    </row>
    <row r="52" spans="1:256" s="80" customFormat="1" ht="53.25" customHeight="1" x14ac:dyDescent="0.2">
      <c r="A52" s="74" t="s">
        <v>116</v>
      </c>
      <c r="B52" s="74" t="s">
        <v>119</v>
      </c>
      <c r="C52" s="74" t="s">
        <v>103</v>
      </c>
      <c r="D52" s="182" t="s">
        <v>158</v>
      </c>
      <c r="E52" s="214" t="s">
        <v>124</v>
      </c>
      <c r="F52" s="215"/>
      <c r="G52" s="184" t="s">
        <v>326</v>
      </c>
      <c r="H52" s="184" t="s">
        <v>143</v>
      </c>
      <c r="I52" s="184" t="s">
        <v>105</v>
      </c>
      <c r="J52" s="184" t="s">
        <v>213</v>
      </c>
      <c r="K52" s="184" t="s">
        <v>239</v>
      </c>
      <c r="L52" s="184" t="s">
        <v>240</v>
      </c>
      <c r="M52" s="193">
        <v>1</v>
      </c>
      <c r="N52" s="194">
        <v>0.96</v>
      </c>
      <c r="O52" s="194">
        <v>0.96</v>
      </c>
      <c r="P52" s="194">
        <v>0.93</v>
      </c>
      <c r="Q52" s="195">
        <v>1</v>
      </c>
      <c r="R52" s="194">
        <v>1</v>
      </c>
      <c r="S52" s="191">
        <f t="shared" si="0"/>
        <v>3.85</v>
      </c>
      <c r="T52" s="125">
        <f>Q52/R52</f>
        <v>1</v>
      </c>
      <c r="U52" s="80">
        <v>0</v>
      </c>
      <c r="V52" s="80">
        <f>-COS((Q52/Y52)*PI())</f>
        <v>1</v>
      </c>
      <c r="W52" s="80">
        <v>0</v>
      </c>
      <c r="X52" s="80">
        <f>SIN((Q52/Y52)*PI())</f>
        <v>1.22514845490862E-16</v>
      </c>
      <c r="Y52" s="82">
        <v>1</v>
      </c>
    </row>
    <row r="53" spans="1:256" s="85" customFormat="1" ht="50.1" customHeight="1" x14ac:dyDescent="0.2">
      <c r="A53" s="167" t="s">
        <v>116</v>
      </c>
      <c r="B53" s="167" t="s">
        <v>119</v>
      </c>
      <c r="C53" s="167" t="s">
        <v>103</v>
      </c>
      <c r="D53" s="84" t="s">
        <v>159</v>
      </c>
      <c r="E53" s="209" t="s">
        <v>327</v>
      </c>
      <c r="F53" s="210"/>
      <c r="G53" s="166" t="s">
        <v>328</v>
      </c>
      <c r="H53" s="166" t="s">
        <v>143</v>
      </c>
      <c r="I53" s="166" t="s">
        <v>105</v>
      </c>
      <c r="J53" s="78" t="s">
        <v>213</v>
      </c>
      <c r="K53" s="168" t="s">
        <v>239</v>
      </c>
      <c r="L53" s="79" t="s">
        <v>240</v>
      </c>
      <c r="M53" s="70">
        <v>1</v>
      </c>
      <c r="N53" s="175">
        <v>1</v>
      </c>
      <c r="O53" s="175">
        <v>0.9</v>
      </c>
      <c r="P53" s="175">
        <v>1</v>
      </c>
      <c r="Q53" s="175">
        <v>1</v>
      </c>
      <c r="R53" s="175">
        <v>1</v>
      </c>
      <c r="S53" s="137">
        <f t="shared" si="0"/>
        <v>3.9</v>
      </c>
      <c r="T53" s="125">
        <f t="shared" si="9"/>
        <v>1</v>
      </c>
      <c r="Y53" s="86"/>
    </row>
    <row r="54" spans="1:256" s="85" customFormat="1" ht="50.1" customHeight="1" x14ac:dyDescent="0.2">
      <c r="A54" s="109" t="s">
        <v>116</v>
      </c>
      <c r="B54" s="109" t="s">
        <v>119</v>
      </c>
      <c r="C54" s="109" t="s">
        <v>103</v>
      </c>
      <c r="D54" s="84" t="s">
        <v>160</v>
      </c>
      <c r="E54" s="209" t="s">
        <v>329</v>
      </c>
      <c r="F54" s="210"/>
      <c r="G54" s="108" t="s">
        <v>330</v>
      </c>
      <c r="H54" s="108" t="s">
        <v>143</v>
      </c>
      <c r="I54" s="108" t="s">
        <v>105</v>
      </c>
      <c r="J54" s="78" t="s">
        <v>213</v>
      </c>
      <c r="K54" s="111" t="s">
        <v>239</v>
      </c>
      <c r="L54" s="79" t="s">
        <v>240</v>
      </c>
      <c r="M54" s="70">
        <v>1</v>
      </c>
      <c r="N54" s="103">
        <v>1.25</v>
      </c>
      <c r="O54" s="103">
        <v>1</v>
      </c>
      <c r="P54" s="103">
        <v>1</v>
      </c>
      <c r="Q54" s="103">
        <v>1</v>
      </c>
      <c r="R54" s="103">
        <v>1</v>
      </c>
      <c r="S54" s="137">
        <f t="shared" si="0"/>
        <v>4.25</v>
      </c>
      <c r="T54" s="125">
        <f t="shared" si="9"/>
        <v>1</v>
      </c>
      <c r="U54" s="89">
        <v>0</v>
      </c>
      <c r="V54" s="89">
        <f>-COS((P54/Y54)*PI())</f>
        <v>1</v>
      </c>
      <c r="W54" s="89">
        <v>0</v>
      </c>
      <c r="X54" s="89">
        <f>SIN((P54/Y54)*PI())</f>
        <v>1.22514845490862E-16</v>
      </c>
      <c r="Y54" s="90">
        <v>1</v>
      </c>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89"/>
      <c r="IA54" s="89"/>
      <c r="IB54" s="89"/>
      <c r="IC54" s="89"/>
      <c r="ID54" s="89"/>
      <c r="IE54" s="89"/>
      <c r="IF54" s="89"/>
      <c r="IG54" s="89"/>
      <c r="IH54" s="89"/>
      <c r="II54" s="89"/>
      <c r="IJ54" s="89"/>
      <c r="IK54" s="89"/>
      <c r="IL54" s="89"/>
      <c r="IM54" s="89"/>
      <c r="IN54" s="89"/>
      <c r="IO54" s="89"/>
      <c r="IP54" s="89"/>
      <c r="IQ54" s="89"/>
      <c r="IR54" s="89"/>
      <c r="IS54" s="89"/>
      <c r="IT54" s="89"/>
      <c r="IU54" s="89"/>
      <c r="IV54" s="90">
        <f>AVERAGE(T52:T54)</f>
        <v>1</v>
      </c>
    </row>
    <row r="55" spans="1:256" s="75" customFormat="1" ht="61.5" customHeight="1" x14ac:dyDescent="0.2">
      <c r="A55" s="109" t="s">
        <v>117</v>
      </c>
      <c r="B55" s="109" t="s">
        <v>119</v>
      </c>
      <c r="C55" s="109" t="s">
        <v>121</v>
      </c>
      <c r="D55" s="84" t="s">
        <v>193</v>
      </c>
      <c r="E55" s="209" t="s">
        <v>265</v>
      </c>
      <c r="F55" s="210"/>
      <c r="G55" s="108" t="s">
        <v>266</v>
      </c>
      <c r="H55" s="108" t="s">
        <v>144</v>
      </c>
      <c r="I55" s="108" t="s">
        <v>105</v>
      </c>
      <c r="J55" s="78" t="s">
        <v>267</v>
      </c>
      <c r="K55" s="111" t="s">
        <v>268</v>
      </c>
      <c r="L55" s="79" t="s">
        <v>269</v>
      </c>
      <c r="M55" s="97">
        <v>4</v>
      </c>
      <c r="N55" s="107">
        <v>1</v>
      </c>
      <c r="O55" s="150">
        <v>1</v>
      </c>
      <c r="P55" s="150">
        <v>1</v>
      </c>
      <c r="Q55" s="150">
        <v>1</v>
      </c>
      <c r="R55" s="107">
        <v>1</v>
      </c>
      <c r="S55" s="137">
        <f t="shared" si="0"/>
        <v>4</v>
      </c>
      <c r="T55" s="125">
        <f t="shared" si="9"/>
        <v>1</v>
      </c>
      <c r="U55" s="75">
        <v>0</v>
      </c>
      <c r="V55" s="75">
        <f>-COS((P55/Y55)*PI())</f>
        <v>1</v>
      </c>
      <c r="W55" s="75">
        <v>0</v>
      </c>
      <c r="X55" s="75">
        <f>SIN((P55/Y55)*PI())</f>
        <v>1.22514845490862E-16</v>
      </c>
      <c r="Y55" s="83">
        <v>1</v>
      </c>
      <c r="IV55" s="83">
        <f>AVERAGE(T55)</f>
        <v>1</v>
      </c>
    </row>
    <row r="56" spans="1:256" s="85" customFormat="1" ht="48.75" customHeight="1" x14ac:dyDescent="0.2">
      <c r="A56" s="108" t="s">
        <v>163</v>
      </c>
      <c r="B56" s="108" t="s">
        <v>170</v>
      </c>
      <c r="C56" s="109" t="s">
        <v>123</v>
      </c>
      <c r="D56" s="84" t="s">
        <v>171</v>
      </c>
      <c r="E56" s="209" t="s">
        <v>270</v>
      </c>
      <c r="F56" s="210"/>
      <c r="G56" s="108" t="s">
        <v>172</v>
      </c>
      <c r="H56" s="108" t="s">
        <v>144</v>
      </c>
      <c r="I56" s="108" t="s">
        <v>105</v>
      </c>
      <c r="J56" s="78" t="s">
        <v>138</v>
      </c>
      <c r="K56" s="111" t="s">
        <v>237</v>
      </c>
      <c r="L56" s="79" t="s">
        <v>236</v>
      </c>
      <c r="M56" s="70">
        <v>1</v>
      </c>
      <c r="N56" s="70">
        <v>0.25</v>
      </c>
      <c r="O56" s="70">
        <v>0.24</v>
      </c>
      <c r="P56" s="103">
        <v>0.26</v>
      </c>
      <c r="Q56" s="103">
        <v>0.25</v>
      </c>
      <c r="R56" s="70">
        <v>0.25</v>
      </c>
      <c r="S56" s="137">
        <f t="shared" si="0"/>
        <v>1</v>
      </c>
      <c r="T56" s="125">
        <f>Q56/R56</f>
        <v>1</v>
      </c>
      <c r="U56" s="85">
        <v>0</v>
      </c>
      <c r="V56" s="85">
        <f>-COS((P56/Y56)*PI())</f>
        <v>-0.68454710592868862</v>
      </c>
      <c r="W56" s="85">
        <v>0</v>
      </c>
      <c r="X56" s="85">
        <f>SIN((P56/Y56)*PI())</f>
        <v>0.72896862742141155</v>
      </c>
      <c r="Y56" s="86">
        <v>1</v>
      </c>
      <c r="IV56" s="86">
        <f>AVERAGE(T56)</f>
        <v>1</v>
      </c>
    </row>
    <row r="57" spans="1:256" x14ac:dyDescent="0.2"/>
    <row r="58" spans="1:256" hidden="1" x14ac:dyDescent="0.2"/>
    <row r="59" spans="1:256" hidden="1" x14ac:dyDescent="0.2"/>
    <row r="60" spans="1:256" hidden="1" x14ac:dyDescent="0.2"/>
    <row r="61" spans="1:256" hidden="1" x14ac:dyDescent="0.2"/>
    <row r="62" spans="1:256" hidden="1" x14ac:dyDescent="0.2"/>
    <row r="63" spans="1:256" hidden="1" x14ac:dyDescent="0.2"/>
    <row r="64" spans="1:256" hidden="1" x14ac:dyDescent="0.2"/>
    <row r="65" spans="15:18" hidden="1" x14ac:dyDescent="0.2"/>
    <row r="66" spans="15:18" x14ac:dyDescent="0.2"/>
    <row r="67" spans="15:18" ht="15.75" x14ac:dyDescent="0.25">
      <c r="O67" s="151"/>
      <c r="R67" s="132">
        <f>2/0.125</f>
        <v>16</v>
      </c>
    </row>
    <row r="68" spans="15:18" ht="15.75" x14ac:dyDescent="0.25">
      <c r="O68" s="151"/>
    </row>
    <row r="69" spans="15:18" ht="15.75" x14ac:dyDescent="0.25">
      <c r="O69" s="151"/>
    </row>
    <row r="70" spans="15:18" ht="15.75" x14ac:dyDescent="0.25">
      <c r="O70" s="151"/>
    </row>
    <row r="71" spans="15:18" ht="15.75" x14ac:dyDescent="0.25">
      <c r="O71" s="151"/>
    </row>
    <row r="72" spans="15:18" ht="15.75" x14ac:dyDescent="0.25">
      <c r="O72" s="151"/>
    </row>
    <row r="73" spans="15:18" ht="15.75" x14ac:dyDescent="0.25">
      <c r="O73" s="151"/>
    </row>
    <row r="74" spans="15:18" ht="15.75" x14ac:dyDescent="0.25">
      <c r="O74" s="151"/>
    </row>
    <row r="75" spans="15:18" ht="15.75" x14ac:dyDescent="0.25">
      <c r="O75" s="151"/>
    </row>
    <row r="76" spans="15:18" ht="15.75" x14ac:dyDescent="0.25">
      <c r="O76" s="151"/>
    </row>
    <row r="77" spans="15:18" ht="15.75" x14ac:dyDescent="0.25">
      <c r="O77" s="151"/>
    </row>
    <row r="78" spans="15:18" ht="15.75" x14ac:dyDescent="0.25">
      <c r="O78" s="151"/>
    </row>
    <row r="79" spans="15:18" ht="15.75" x14ac:dyDescent="0.25">
      <c r="O79" s="151"/>
    </row>
    <row r="80" spans="15:18" ht="15.75" x14ac:dyDescent="0.25">
      <c r="O80" s="151"/>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sheetData>
  <autoFilter ref="A4:Y56">
    <filterColumn colId="4" showButton="0"/>
  </autoFilter>
  <mergeCells count="71">
    <mergeCell ref="E33:F33"/>
    <mergeCell ref="E34:F34"/>
    <mergeCell ref="E50:F50"/>
    <mergeCell ref="E32:F32"/>
    <mergeCell ref="E51:F51"/>
    <mergeCell ref="E42:F42"/>
    <mergeCell ref="E49:F49"/>
    <mergeCell ref="E36:F36"/>
    <mergeCell ref="E43:F43"/>
    <mergeCell ref="E44:F44"/>
    <mergeCell ref="E45:F45"/>
    <mergeCell ref="E46:F46"/>
    <mergeCell ref="E47:F47"/>
    <mergeCell ref="E38:F38"/>
    <mergeCell ref="A1:B1"/>
    <mergeCell ref="C1:L1"/>
    <mergeCell ref="I3:I4"/>
    <mergeCell ref="J3:L3"/>
    <mergeCell ref="H3:H4"/>
    <mergeCell ref="G3:G4"/>
    <mergeCell ref="A3:A4"/>
    <mergeCell ref="B3:B4"/>
    <mergeCell ref="C3:C4"/>
    <mergeCell ref="D3:D4"/>
    <mergeCell ref="T3:T4"/>
    <mergeCell ref="M3:M4"/>
    <mergeCell ref="N3:Q3"/>
    <mergeCell ref="E16:F16"/>
    <mergeCell ref="R3:R4"/>
    <mergeCell ref="S3:S4"/>
    <mergeCell ref="E5:F5"/>
    <mergeCell ref="E11:F11"/>
    <mergeCell ref="E10:F10"/>
    <mergeCell ref="E15:F15"/>
    <mergeCell ref="E13:F13"/>
    <mergeCell ref="E14:F14"/>
    <mergeCell ref="E6:F6"/>
    <mergeCell ref="M1:P1"/>
    <mergeCell ref="Q1:S1"/>
    <mergeCell ref="E55:F55"/>
    <mergeCell ref="E56:F56"/>
    <mergeCell ref="E3:F4"/>
    <mergeCell ref="E52:F52"/>
    <mergeCell ref="E54:F54"/>
    <mergeCell ref="E35:F35"/>
    <mergeCell ref="E53:F53"/>
    <mergeCell ref="E37:F37"/>
    <mergeCell ref="E39:F39"/>
    <mergeCell ref="E40:F40"/>
    <mergeCell ref="E31:F31"/>
    <mergeCell ref="E41:F41"/>
    <mergeCell ref="E48:F48"/>
    <mergeCell ref="O2:T2"/>
    <mergeCell ref="E20:F20"/>
    <mergeCell ref="E21:F21"/>
    <mergeCell ref="E7:F7"/>
    <mergeCell ref="E8:F8"/>
    <mergeCell ref="E9:F9"/>
    <mergeCell ref="E18:F18"/>
    <mergeCell ref="E19:F19"/>
    <mergeCell ref="E12:F12"/>
    <mergeCell ref="E17:F17"/>
    <mergeCell ref="E28:F28"/>
    <mergeCell ref="E29:F29"/>
    <mergeCell ref="E30:F30"/>
    <mergeCell ref="E22:F22"/>
    <mergeCell ref="E23:F23"/>
    <mergeCell ref="E24:F24"/>
    <mergeCell ref="E25:F25"/>
    <mergeCell ref="E27:F27"/>
    <mergeCell ref="E26:F26"/>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2" manualBreakCount="2">
    <brk id="18" max="16383" man="1"/>
    <brk id="38" max="16383" man="1"/>
  </rowBreaks>
  <ignoredErrors>
    <ignoredError sqref="S15:S1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225" t="s">
        <v>137</v>
      </c>
      <c r="B1" s="225"/>
      <c r="C1" s="225"/>
      <c r="D1" s="225"/>
      <c r="E1" s="225"/>
      <c r="F1" s="225"/>
      <c r="G1" s="225"/>
      <c r="H1" s="225"/>
    </row>
    <row r="2" spans="1:8" x14ac:dyDescent="0.2">
      <c r="A2" s="225"/>
      <c r="B2" s="225"/>
      <c r="C2" s="225"/>
      <c r="D2" s="225"/>
      <c r="E2" s="225"/>
      <c r="F2" s="225"/>
      <c r="G2" s="225"/>
      <c r="H2" s="225"/>
    </row>
    <row r="4" spans="1:8" x14ac:dyDescent="0.2">
      <c r="A4" s="226" t="s">
        <v>68</v>
      </c>
      <c r="B4" s="226"/>
      <c r="C4" s="226"/>
      <c r="D4" s="226"/>
      <c r="E4" s="226"/>
      <c r="F4" s="226"/>
      <c r="G4" s="226"/>
      <c r="H4" s="226"/>
    </row>
    <row r="5" spans="1:8" x14ac:dyDescent="0.2">
      <c r="A5" s="226" t="s">
        <v>130</v>
      </c>
      <c r="B5" s="226"/>
      <c r="C5" s="226"/>
      <c r="D5" s="226"/>
      <c r="E5" s="226"/>
      <c r="F5" s="226"/>
      <c r="G5" s="226"/>
      <c r="H5" s="226"/>
    </row>
    <row r="6" spans="1:8" x14ac:dyDescent="0.2">
      <c r="A6" s="227" t="s">
        <v>131</v>
      </c>
      <c r="B6" s="228"/>
      <c r="C6" s="228"/>
      <c r="D6" s="228"/>
      <c r="E6" s="228"/>
      <c r="F6" s="228"/>
      <c r="G6" s="228"/>
      <c r="H6" s="228"/>
    </row>
    <row r="7" spans="1:8" x14ac:dyDescent="0.2">
      <c r="A7" s="229">
        <f>+'INDICADORES IDEP 2019'!T5</f>
        <v>1</v>
      </c>
      <c r="B7" s="228"/>
      <c r="C7" s="228"/>
      <c r="D7" s="228"/>
      <c r="E7" s="228"/>
      <c r="F7" s="228"/>
      <c r="G7" s="228"/>
      <c r="H7" s="228"/>
    </row>
    <row r="9" spans="1:8" ht="39" customHeight="1" x14ac:dyDescent="0.2">
      <c r="A9" s="230" t="str">
        <f>+'INDICADORES IDEP 2019'!E5</f>
        <v xml:space="preserve"> Avance en el desarrollo de la estrategia de Comunicación, Socialización y Divulgación del Sistema de Seguimiento a la política educativa distrital en los contextos escolares</v>
      </c>
      <c r="B9" s="231"/>
      <c r="C9" s="231"/>
      <c r="D9" s="231"/>
      <c r="E9" s="231"/>
      <c r="F9" s="231"/>
      <c r="G9" s="231"/>
      <c r="H9" s="232"/>
    </row>
    <row r="11" spans="1:8" x14ac:dyDescent="0.2">
      <c r="F11" s="227" t="s">
        <v>132</v>
      </c>
      <c r="G11" s="228"/>
      <c r="H11" s="228"/>
    </row>
    <row r="12" spans="1:8" x14ac:dyDescent="0.2">
      <c r="F12" s="233" t="s">
        <v>133</v>
      </c>
      <c r="G12" s="234"/>
      <c r="H12" s="234"/>
    </row>
    <row r="13" spans="1:8" x14ac:dyDescent="0.2">
      <c r="F13" s="234"/>
      <c r="G13" s="234"/>
      <c r="H13" s="234"/>
    </row>
    <row r="14" spans="1:8" x14ac:dyDescent="0.2">
      <c r="F14" s="234"/>
      <c r="G14" s="234"/>
      <c r="H14" s="234"/>
    </row>
    <row r="15" spans="1:8" x14ac:dyDescent="0.2">
      <c r="F15" s="234"/>
      <c r="G15" s="234"/>
      <c r="H15" s="234"/>
    </row>
    <row r="16" spans="1:8" x14ac:dyDescent="0.2">
      <c r="F16" s="234"/>
      <c r="G16" s="234"/>
      <c r="H16" s="234"/>
    </row>
    <row r="17" spans="1:8" x14ac:dyDescent="0.2">
      <c r="F17" s="234"/>
      <c r="G17" s="234"/>
      <c r="H17" s="234"/>
    </row>
    <row r="18" spans="1:8" x14ac:dyDescent="0.2">
      <c r="F18" s="234"/>
      <c r="G18" s="234"/>
      <c r="H18" s="234"/>
    </row>
    <row r="21" spans="1:8" x14ac:dyDescent="0.2">
      <c r="A21" s="226" t="s">
        <v>134</v>
      </c>
      <c r="B21" s="226"/>
      <c r="C21" s="226"/>
      <c r="D21" s="226"/>
      <c r="E21" s="226"/>
      <c r="F21" s="226"/>
      <c r="G21" s="226"/>
      <c r="H21" s="226"/>
    </row>
    <row r="22" spans="1:8" x14ac:dyDescent="0.2">
      <c r="A22" s="227" t="s">
        <v>131</v>
      </c>
      <c r="B22" s="228"/>
      <c r="C22" s="228"/>
      <c r="D22" s="228"/>
      <c r="E22" s="228"/>
      <c r="F22" s="228"/>
      <c r="G22" s="228"/>
      <c r="H22" s="228"/>
    </row>
    <row r="23" spans="1:8" x14ac:dyDescent="0.2">
      <c r="A23" s="229" t="e">
        <f>+'INDICADORES IDEP 2019'!#REF!</f>
        <v>#REF!</v>
      </c>
      <c r="B23" s="228"/>
      <c r="C23" s="228"/>
      <c r="D23" s="228"/>
      <c r="E23" s="228"/>
      <c r="F23" s="228"/>
      <c r="G23" s="228"/>
      <c r="H23" s="228"/>
    </row>
    <row r="25" spans="1:8" ht="39" customHeight="1" x14ac:dyDescent="0.2">
      <c r="A25" s="230" t="s">
        <v>136</v>
      </c>
      <c r="B25" s="231"/>
      <c r="C25" s="231"/>
      <c r="D25" s="231"/>
      <c r="E25" s="231"/>
      <c r="F25" s="231"/>
      <c r="G25" s="231"/>
      <c r="H25" s="232"/>
    </row>
    <row r="27" spans="1:8" x14ac:dyDescent="0.2">
      <c r="F27" s="227" t="s">
        <v>132</v>
      </c>
      <c r="G27" s="228"/>
      <c r="H27" s="228"/>
    </row>
    <row r="28" spans="1:8" x14ac:dyDescent="0.2">
      <c r="F28" s="233" t="s">
        <v>135</v>
      </c>
      <c r="G28" s="234"/>
      <c r="H28" s="234"/>
    </row>
    <row r="29" spans="1:8" x14ac:dyDescent="0.2">
      <c r="F29" s="234"/>
      <c r="G29" s="234"/>
      <c r="H29" s="234"/>
    </row>
    <row r="30" spans="1:8" x14ac:dyDescent="0.2">
      <c r="F30" s="234"/>
      <c r="G30" s="234"/>
      <c r="H30" s="234"/>
    </row>
    <row r="31" spans="1:8" x14ac:dyDescent="0.2">
      <c r="F31" s="234"/>
      <c r="G31" s="234"/>
      <c r="H31" s="234"/>
    </row>
    <row r="32" spans="1:8" x14ac:dyDescent="0.2">
      <c r="F32" s="234"/>
      <c r="G32" s="234"/>
      <c r="H32" s="234"/>
    </row>
    <row r="33" spans="6:8" x14ac:dyDescent="0.2">
      <c r="F33" s="234"/>
      <c r="G33" s="234"/>
      <c r="H33" s="234"/>
    </row>
    <row r="34" spans="6:8" x14ac:dyDescent="0.2">
      <c r="F34" s="234"/>
      <c r="G34" s="234"/>
      <c r="H34" s="234"/>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2019</vt:lpstr>
      <vt:lpstr>Hoja2</vt:lpstr>
      <vt:lpstr>'Criterio de calificacion'!Área_de_impresión</vt:lpstr>
      <vt:lpstr>'INDICADORES IDEP 2019'!Área_de_impresión</vt:lpstr>
      <vt:lpstr>'Semaforo proceso'!Área_de_impresión</vt:lpstr>
      <vt:lpstr>'INDICADORES IDEP 2019'!Títulos_a_imprimir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Diana Carolina Martínez Rodríguez</cp:lastModifiedBy>
  <cp:lastPrinted>2018-04-16T17:44:25Z</cp:lastPrinted>
  <dcterms:created xsi:type="dcterms:W3CDTF">2008-10-22T15:41:48Z</dcterms:created>
  <dcterms:modified xsi:type="dcterms:W3CDTF">2020-01-30T22:02:12Z</dcterms:modified>
</cp:coreProperties>
</file>